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uarios\juansaoj\Documents\Consultoria Gestion del Riesgo\4. EMERGENCIAS\Continuidad del Negocio\Linea basal CN\"/>
    </mc:Choice>
  </mc:AlternateContent>
  <bookViews>
    <workbookView xWindow="0" yWindow="0" windowWidth="23040" windowHeight="8610" activeTab="2"/>
  </bookViews>
  <sheets>
    <sheet name="Instrucciones" sheetId="14" r:id="rId1"/>
    <sheet name="Portada" sheetId="12" r:id="rId2"/>
    <sheet name="Línea Basal" sheetId="2" r:id="rId3"/>
    <sheet name="Analisis" sheetId="10" r:id="rId4"/>
    <sheet name="Plan de Accion" sheetId="13" r:id="rId5"/>
    <sheet name="Hoja1" sheetId="1" state="hidden" r:id="rId6"/>
    <sheet name="Hoja2" sheetId="3" state="hidden" r:id="rId7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" i="13" l="1"/>
  <c r="D7" i="13"/>
  <c r="D8" i="13"/>
  <c r="D9" i="13"/>
  <c r="D10" i="13"/>
  <c r="D11" i="13"/>
  <c r="D12" i="13"/>
  <c r="D13" i="13"/>
  <c r="D14" i="13"/>
  <c r="D16" i="13"/>
  <c r="D17" i="13"/>
  <c r="D18" i="13"/>
  <c r="D19" i="13"/>
  <c r="D20" i="13"/>
  <c r="D21" i="13"/>
  <c r="D24" i="13"/>
  <c r="D25" i="13"/>
  <c r="D32" i="13"/>
  <c r="D37" i="13"/>
  <c r="D38" i="13"/>
  <c r="D39" i="13"/>
  <c r="D40" i="13"/>
  <c r="D41" i="13"/>
  <c r="D42" i="13"/>
  <c r="D43" i="13"/>
  <c r="D44" i="13"/>
  <c r="D45" i="13"/>
  <c r="D46" i="13"/>
  <c r="D47" i="13"/>
  <c r="D48" i="13"/>
  <c r="D49" i="13"/>
  <c r="D50" i="13"/>
  <c r="D51" i="13"/>
  <c r="D52" i="13"/>
  <c r="D53" i="13"/>
  <c r="D54" i="13"/>
  <c r="D55" i="13"/>
  <c r="D56" i="13"/>
  <c r="D57" i="13"/>
  <c r="D58" i="13"/>
  <c r="D59" i="13"/>
  <c r="D60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84" i="13"/>
  <c r="D85" i="13"/>
  <c r="D86" i="13"/>
  <c r="D87" i="13"/>
  <c r="D88" i="13"/>
  <c r="D89" i="13"/>
  <c r="D90" i="13"/>
  <c r="D91" i="13"/>
  <c r="D92" i="13"/>
  <c r="D93" i="13"/>
  <c r="D94" i="13"/>
  <c r="D95" i="13"/>
  <c r="D96" i="13"/>
  <c r="D97" i="13"/>
  <c r="D98" i="13"/>
  <c r="D99" i="13"/>
  <c r="D100" i="13"/>
  <c r="D101" i="13"/>
  <c r="D102" i="13"/>
  <c r="D103" i="13"/>
  <c r="D104" i="13"/>
  <c r="D105" i="13"/>
  <c r="D106" i="13"/>
  <c r="D107" i="13"/>
  <c r="D108" i="13"/>
  <c r="D109" i="13"/>
  <c r="D110" i="13"/>
  <c r="D111" i="13"/>
  <c r="D112" i="13"/>
  <c r="D113" i="13"/>
  <c r="D114" i="13"/>
  <c r="D115" i="13"/>
  <c r="D116" i="13"/>
  <c r="D117" i="13"/>
  <c r="D118" i="13"/>
  <c r="D119" i="13"/>
  <c r="D120" i="13"/>
  <c r="D121" i="13"/>
  <c r="D122" i="13"/>
  <c r="D123" i="13"/>
  <c r="D124" i="13"/>
  <c r="D125" i="13"/>
  <c r="D126" i="13"/>
  <c r="D127" i="13"/>
  <c r="D128" i="13"/>
  <c r="D129" i="13"/>
  <c r="D130" i="13"/>
  <c r="D131" i="13"/>
  <c r="D132" i="13"/>
  <c r="D133" i="13"/>
  <c r="D134" i="13"/>
  <c r="D135" i="13"/>
  <c r="D136" i="13"/>
  <c r="D137" i="13"/>
  <c r="D5" i="13"/>
  <c r="L32" i="10" l="1"/>
  <c r="L34" i="10"/>
  <c r="I8" i="2" l="1"/>
  <c r="I6" i="2"/>
  <c r="I133" i="2" l="1"/>
  <c r="I134" i="2"/>
  <c r="I135" i="2"/>
  <c r="I136" i="2"/>
  <c r="I137" i="2"/>
  <c r="I138" i="2"/>
  <c r="I139" i="2"/>
  <c r="D138" i="13" s="1"/>
  <c r="I132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06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40" i="2"/>
  <c r="I5" i="2"/>
  <c r="D4" i="13" s="1"/>
  <c r="I7" i="2"/>
  <c r="I9" i="2"/>
  <c r="I10" i="2"/>
  <c r="I11" i="2"/>
  <c r="I12" i="2"/>
  <c r="I13" i="2"/>
  <c r="I14" i="2"/>
  <c r="I15" i="2"/>
  <c r="I16" i="2"/>
  <c r="D15" i="13" s="1"/>
  <c r="I17" i="2"/>
  <c r="I18" i="2"/>
  <c r="I19" i="2"/>
  <c r="I20" i="2"/>
  <c r="I21" i="2"/>
  <c r="I23" i="2"/>
  <c r="D22" i="13" s="1"/>
  <c r="I24" i="2"/>
  <c r="D23" i="13" s="1"/>
  <c r="I25" i="2"/>
  <c r="I27" i="2"/>
  <c r="D26" i="13" s="1"/>
  <c r="I28" i="2"/>
  <c r="D27" i="13" s="1"/>
  <c r="I29" i="2"/>
  <c r="D28" i="13" s="1"/>
  <c r="I30" i="2"/>
  <c r="D29" i="13" s="1"/>
  <c r="I31" i="2"/>
  <c r="D30" i="13" s="1"/>
  <c r="I32" i="2"/>
  <c r="D31" i="13" s="1"/>
  <c r="I33" i="2"/>
  <c r="I34" i="2"/>
  <c r="D33" i="13" s="1"/>
  <c r="I35" i="2"/>
  <c r="D34" i="13" s="1"/>
  <c r="I36" i="2"/>
  <c r="D35" i="13" s="1"/>
  <c r="I37" i="2"/>
  <c r="D36" i="13" s="1"/>
  <c r="I4" i="2"/>
  <c r="D3" i="13" s="1"/>
  <c r="H130" i="2" l="1"/>
  <c r="H140" i="2"/>
  <c r="K35" i="10" s="1"/>
  <c r="L35" i="10" s="1"/>
  <c r="H104" i="2"/>
  <c r="H55" i="2"/>
  <c r="H38" i="2"/>
  <c r="H26" i="2"/>
  <c r="H22" i="2"/>
  <c r="H131" i="2"/>
  <c r="H141" i="2"/>
  <c r="H39" i="2"/>
  <c r="H143" i="2" s="1"/>
  <c r="H105" i="2"/>
  <c r="C7" i="1"/>
  <c r="K30" i="10" l="1"/>
  <c r="L30" i="10" s="1"/>
  <c r="K34" i="10"/>
  <c r="C9" i="10"/>
  <c r="E9" i="10" s="1"/>
  <c r="C28" i="10" s="1"/>
  <c r="D28" i="10" s="1"/>
  <c r="K31" i="10"/>
  <c r="L31" i="10" s="1"/>
  <c r="K29" i="10"/>
  <c r="L29" i="10" s="1"/>
  <c r="C7" i="10"/>
  <c r="E7" i="10" s="1"/>
  <c r="C26" i="10" s="1"/>
  <c r="D26" i="10" s="1"/>
  <c r="K32" i="10"/>
  <c r="C8" i="10"/>
  <c r="E8" i="10" s="1"/>
  <c r="C27" i="10" s="1"/>
  <c r="D27" i="10" s="1"/>
  <c r="K33" i="10"/>
  <c r="L33" i="10" s="1"/>
  <c r="C10" i="10"/>
  <c r="E10" i="10" s="1"/>
  <c r="C29" i="10" s="1"/>
  <c r="D29" i="10" s="1"/>
  <c r="C50" i="1"/>
  <c r="C37" i="1"/>
  <c r="C26" i="1"/>
  <c r="C16" i="1"/>
</calcChain>
</file>

<file path=xl/comments1.xml><?xml version="1.0" encoding="utf-8"?>
<comments xmlns="http://schemas.openxmlformats.org/spreadsheetml/2006/main">
  <authors>
    <author>John Dider Mendez Pineda</author>
    <author>Juan Manuel Salazar Orejuela</author>
    <author>tc={59CCF4D8-A025-453D-BB92-69F988F2DD4F}</author>
    <author>tc={F5039064-F77B-46AC-BD0F-5CB65DD75662}</author>
  </authors>
  <commentList>
    <comment ref="F4" authorId="0" shapeId="0">
      <text>
        <r>
          <rPr>
            <b/>
            <sz val="9"/>
            <color indexed="81"/>
            <rFont val="Tahoma"/>
            <family val="2"/>
          </rPr>
          <t>John Dider Mendez Pineda:</t>
        </r>
        <r>
          <rPr>
            <sz val="9"/>
            <color indexed="81"/>
            <rFont val="Tahoma"/>
            <family val="2"/>
          </rPr>
          <t xml:space="preserve">
estas preguntas se relaciona con el paso 1 de la herramienta de la OIT </t>
        </r>
      </text>
    </comment>
    <comment ref="G27" authorId="0" shapeId="0">
      <text>
        <r>
          <rPr>
            <b/>
            <sz val="9"/>
            <color indexed="81"/>
            <rFont val="Tahoma"/>
            <family val="2"/>
          </rPr>
          <t>John Dider Mendez Pineda:</t>
        </r>
        <r>
          <rPr>
            <sz val="9"/>
            <color indexed="81"/>
            <rFont val="Tahoma"/>
            <family val="2"/>
          </rPr>
          <t xml:space="preserve">
esta pregunta se relaciona con el paso 2 del herramienta de la OIT </t>
        </r>
      </text>
    </comment>
    <comment ref="F29" authorId="0" shapeId="0">
      <text>
        <r>
          <rPr>
            <b/>
            <sz val="9"/>
            <color indexed="81"/>
            <rFont val="Tahoma"/>
            <family val="2"/>
          </rPr>
          <t>John Dider Mendez Pineda:</t>
        </r>
        <r>
          <rPr>
            <sz val="9"/>
            <color indexed="81"/>
            <rFont val="Tahoma"/>
            <family val="2"/>
          </rPr>
          <t xml:space="preserve">
esta pregunta se relaciona con el paso 3 de la herramienta OIT </t>
        </r>
      </text>
    </comment>
    <comment ref="F30" authorId="0" shapeId="0">
      <text>
        <r>
          <rPr>
            <b/>
            <sz val="9"/>
            <color indexed="81"/>
            <rFont val="Tahoma"/>
            <family val="2"/>
          </rPr>
          <t>John Dider Mendez Pineda:</t>
        </r>
        <r>
          <rPr>
            <sz val="9"/>
            <color indexed="81"/>
            <rFont val="Tahoma"/>
            <family val="2"/>
          </rPr>
          <t xml:space="preserve">
estas preguntas están relacionadas con el paso 2 de la herramienta de la OIT </t>
        </r>
      </text>
    </comment>
    <comment ref="E41" authorId="1" shapeId="0">
      <text>
        <r>
          <rPr>
            <b/>
            <sz val="9"/>
            <color indexed="81"/>
            <rFont val="Tahoma"/>
            <family val="2"/>
          </rPr>
          <t>Juan Manuel Salazar Orejuela:</t>
        </r>
        <r>
          <rPr>
            <sz val="9"/>
            <color indexed="81"/>
            <rFont val="Tahoma"/>
            <family val="2"/>
          </rPr>
          <t xml:space="preserve">
Vertical Talento Humano</t>
        </r>
      </text>
    </comment>
    <comment ref="F41" authorId="2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Ver las competencias recomendadas en la ISO 22301, numeral 7.2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Juan Manuel Salazar Orejuela:</t>
        </r>
        <r>
          <rPr>
            <sz val="9"/>
            <color indexed="81"/>
            <rFont val="Tahoma"/>
            <family val="2"/>
          </rPr>
          <t xml:space="preserve">
6 pasos OIT</t>
        </r>
      </text>
    </comment>
    <comment ref="F68" authorId="3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Los riesgos en este subnumeral se relacionan con la interrupción de las actividades de negocio. Los riesgos y las oportunidades relacionados con la eficacia del sistema de gestión se abordan en el númeral 6.1.</t>
        </r>
      </text>
    </comment>
    <comment ref="G73" authorId="1" shapeId="0">
      <text>
        <r>
          <rPr>
            <b/>
            <sz val="9"/>
            <color indexed="81"/>
            <rFont val="Tahoma"/>
            <family val="2"/>
          </rPr>
          <t>Juan Manuel Salazar Orejuela:</t>
        </r>
        <r>
          <rPr>
            <sz val="9"/>
            <color indexed="81"/>
            <rFont val="Tahoma"/>
            <family val="2"/>
          </rPr>
          <t xml:space="preserve">
SI: Verificar componentes que  posee de acuerdo con el numeral anterior (específicos, enfocados y eficaces)
NO: Establecer los componentes que sean específicos, enfocados y eficaces</t>
        </r>
      </text>
    </comment>
    <comment ref="G82" authorId="1" shapeId="0">
      <text>
        <r>
          <rPr>
            <b/>
            <sz val="9"/>
            <color indexed="81"/>
            <rFont val="Tahoma"/>
            <family val="2"/>
          </rPr>
          <t>Juan Manuel Salazar Orejuela:</t>
        </r>
        <r>
          <rPr>
            <sz val="9"/>
            <color indexed="81"/>
            <rFont val="Tahoma"/>
            <family val="2"/>
          </rPr>
          <t xml:space="preserve">
En caso de no tenerlos o contar con ellos tenga en cuenta los siguientes componentes:
A. Propósito, alcance y objetivos.
B. Funciones y responsabilidades del equipo.
C. Acciones para implementar las soluciones.
D. Información de soporte necesaria para activar (incluyendo los criterios de solución) operar, coordinar y comunicar las acciones de los equipos.
E. Interdependencias internas y externas.
F. Recursos necesarios requisitos para los reportes.
H. Un proceso para darse de baja.</t>
        </r>
      </text>
    </comment>
  </commentList>
</comments>
</file>

<file path=xl/sharedStrings.xml><?xml version="1.0" encoding="utf-8"?>
<sst xmlns="http://schemas.openxmlformats.org/spreadsheetml/2006/main" count="551" uniqueCount="375">
  <si>
    <t>Nombre de la empresa</t>
  </si>
  <si>
    <t>Nit de la empresa</t>
  </si>
  <si>
    <t>Nombre de la sede</t>
  </si>
  <si>
    <t>No. de trabajadores directos</t>
  </si>
  <si>
    <t>No. de trabajadores Indirectos</t>
  </si>
  <si>
    <t>Fecha de realización</t>
  </si>
  <si>
    <t>Realizado por</t>
  </si>
  <si>
    <t>Cargo</t>
  </si>
  <si>
    <t>Asesorador por</t>
  </si>
  <si>
    <t>Ciudad</t>
  </si>
  <si>
    <t xml:space="preserve">Departamento de ubicación </t>
  </si>
  <si>
    <t>Sector económico</t>
  </si>
  <si>
    <t>Clase de Riesgo</t>
  </si>
  <si>
    <t>Hoja</t>
  </si>
  <si>
    <t>Opcion</t>
  </si>
  <si>
    <t>Indicacion</t>
  </si>
  <si>
    <t>Totalmente</t>
  </si>
  <si>
    <t>Registro</t>
  </si>
  <si>
    <t xml:space="preserve">Se escribe el nombre de la empresa a la cual se le aplicara la evaluacion. </t>
  </si>
  <si>
    <t>Parcialmente</t>
  </si>
  <si>
    <t>Procedimiento</t>
  </si>
  <si>
    <t>Se escribe el numero NIT de la empresa a la cual se le aplicara la evaluacion.</t>
  </si>
  <si>
    <t>Sin documentar</t>
  </si>
  <si>
    <t>Sin implementar</t>
  </si>
  <si>
    <t xml:space="preserve">Documento </t>
  </si>
  <si>
    <t>Se escribe el nombre de la sede a la cual se le aplicara la evaluación.</t>
  </si>
  <si>
    <t>Se escribe el numero de trabajadores directos que hacen parte de la empresa  a la cual se le aplicara la evaluación.</t>
  </si>
  <si>
    <t>Se escribe el numero de trabajadores indirectos que hacen parte de la empresa  a la cual se le aplicara la evaluación.</t>
  </si>
  <si>
    <t>Se escribe la fecha en la cual se apliacara la evaluación.</t>
  </si>
  <si>
    <t>Se escribe el nombre y apellidos de la persona que lidera la aplicación de la evaluación.</t>
  </si>
  <si>
    <t>Se escribe el nombre del cargo de la persona que lidera la evaluación.</t>
  </si>
  <si>
    <t>No Aplica</t>
  </si>
  <si>
    <t>Se escribe el nombre y apellidos de la persona que asesora la evaluacion (En caso que aplique).</t>
  </si>
  <si>
    <t>Se escribe el nombre del cargo de la persona que lidera la evaluacion</t>
  </si>
  <si>
    <t>Se escribe el nombre de la ciudad donde se aplica la evaluación.</t>
  </si>
  <si>
    <t>Se escribe el nombre del departamento donde se aplica la evaluación.</t>
  </si>
  <si>
    <t>Se escribe el nombre del sector economico de la empresa.</t>
  </si>
  <si>
    <t>GESTION DE CRISIS
CONTINUIDAD DEL NEGOCIO</t>
  </si>
  <si>
    <t xml:space="preserve">PHVA DARLE ENFOQUE </t>
  </si>
  <si>
    <t>AFECTACION SI/NO</t>
  </si>
  <si>
    <t>TALENTO HUMANO</t>
  </si>
  <si>
    <t>Incapacidad por enfermedad de origen respiratorio</t>
  </si>
  <si>
    <t>Colaboradores el proeso de valoracion por Covid 19</t>
  </si>
  <si>
    <t>Colaboradores diagnosticados con Covid 19</t>
  </si>
  <si>
    <t>Colaoradores en aislamiento</t>
  </si>
  <si>
    <t>Identificación de las aréas posiblemente afectadas (lugares en que transitó la persona afectada)</t>
  </si>
  <si>
    <t>Identificación de personas con quien tuvó contacto la persona afectada</t>
  </si>
  <si>
    <t>Se tienen identificados los cargos que se puedan ejecutar desde casa</t>
  </si>
  <si>
    <t>Se han planteado estrategias para medios de transporte que disminuya la probabilidad de propagacion del virus</t>
  </si>
  <si>
    <t>TECNOLOGIA</t>
  </si>
  <si>
    <t xml:space="preserve">Fallas de software. </t>
  </si>
  <si>
    <t xml:space="preserve">Fallas de hardware. </t>
  </si>
  <si>
    <t xml:space="preserve">Virus informático. </t>
  </si>
  <si>
    <t xml:space="preserve">No disponibilidad de los recursos de tecnología. </t>
  </si>
  <si>
    <t xml:space="preserve">Pérdida de integridad. </t>
  </si>
  <si>
    <r>
      <rPr>
        <sz val="7"/>
        <rFont val="Times New Roman"/>
        <family val="1"/>
      </rPr>
      <t xml:space="preserve"> </t>
    </r>
    <r>
      <rPr>
        <sz val="12"/>
        <rFont val="Arial"/>
        <family val="2"/>
      </rPr>
      <t>Acceso no autorizado.</t>
    </r>
  </si>
  <si>
    <t>Enfocar el monitoreo del evento en fuentes de información eficaces de la Compañía.</t>
  </si>
  <si>
    <t>Garantizar la capacidad de los elementos de tecnología y telecomunicaciones de la compañía para soportar sus funciones críticas a un nivel aceptable dentro de un periodo predeterminado de tiempo después de una interrupción.</t>
  </si>
  <si>
    <t>Identificar las aplicaciones y las plataformas consideradas críticas para la operación del negocio.</t>
  </si>
  <si>
    <t>FINANCIAS</t>
  </si>
  <si>
    <t xml:space="preserve">Perdidas económicas. </t>
  </si>
  <si>
    <t>Flujo de capital.</t>
  </si>
  <si>
    <t>Afectación a terceros.</t>
  </si>
  <si>
    <t>Errores en los procesos de transacciones generales.</t>
  </si>
  <si>
    <r>
      <rPr>
        <sz val="7"/>
        <rFont val="Arial"/>
        <family val="2"/>
      </rPr>
      <t xml:space="preserve"> </t>
    </r>
    <r>
      <rPr>
        <sz val="12"/>
        <rFont val="Arial"/>
        <family val="2"/>
      </rPr>
      <t>Variación de las tasas monetarias.</t>
    </r>
  </si>
  <si>
    <t>Incumplimiento con las obligaciones y los compromisos financieros.</t>
  </si>
  <si>
    <t>Emisión de nuevas leyes y/o regulaciones.</t>
  </si>
  <si>
    <t>Pérdida de valor de las acciones, en bolsa de valores.</t>
  </si>
  <si>
    <t>Incluir los recursos adecuados, de personal, contratistas, equipos y finanzas.</t>
  </si>
  <si>
    <t>Identificar mecanismos financieros de retención (créditos contingentes, fondos de reserva, etc.), y de transferencia.</t>
  </si>
  <si>
    <t>OPERACIONES</t>
  </si>
  <si>
    <t>Fallas en la prestación del servicio.</t>
  </si>
  <si>
    <t>Pérdida de integridad de la información.</t>
  </si>
  <si>
    <t>Falla en los sistemas de información.</t>
  </si>
  <si>
    <t>Perdida y/o ausencia de personal prioritario para el manejo de los procesos.</t>
  </si>
  <si>
    <t>Identificar al personal clave interno y externo requerido para la operación de las actividades críticas del negocio.</t>
  </si>
  <si>
    <t>Errores en los procesos transaccionales.</t>
  </si>
  <si>
    <r>
      <rPr>
        <sz val="7"/>
        <rFont val="Times New Roman"/>
        <family val="1"/>
      </rPr>
      <t xml:space="preserve"> </t>
    </r>
    <r>
      <rPr>
        <sz val="12"/>
        <rFont val="Arial"/>
        <family val="2"/>
      </rPr>
      <t>Verificación de la prestación del servicio.</t>
    </r>
  </si>
  <si>
    <t>Rastreo y seguimiento de la información.</t>
  </si>
  <si>
    <t>Establecer las medidas de respaldo en caso de una falla de la información.</t>
  </si>
  <si>
    <t>Garantizar los tiempos de recuperación de la información buscando la comunicación oportuna a los afectados.</t>
  </si>
  <si>
    <t>Identificar los sectores económicos con mayor relación en la generación, acumulación y/o control del riesgo.</t>
  </si>
  <si>
    <t>REPUTACION</t>
  </si>
  <si>
    <t xml:space="preserve">Incumplimiento de los fines de la entidad. </t>
  </si>
  <si>
    <t xml:space="preserve">Pérdida de la imagen corporativa. </t>
  </si>
  <si>
    <t xml:space="preserve">Insatisfacción del cliente. </t>
  </si>
  <si>
    <t>Pérdida de competitividad.</t>
  </si>
  <si>
    <t>Identificación del cerco epidemiológico.</t>
  </si>
  <si>
    <t>Desarrollar la capacidad de comunicación y de advertencia eficaces y establecimiento de procedimientos para comunicaciones asertivas.</t>
  </si>
  <si>
    <t>Gestionar las expectativas y percepciones de los grupos de interés.</t>
  </si>
  <si>
    <t>FASE</t>
  </si>
  <si>
    <t>ETAPA</t>
  </si>
  <si>
    <t>ITEMS</t>
  </si>
  <si>
    <t>REFERENCIA TECNICA</t>
  </si>
  <si>
    <t>CRITERIO</t>
  </si>
  <si>
    <t>CUMPLIMIENTO</t>
  </si>
  <si>
    <t>INTERPRETACION</t>
  </si>
  <si>
    <t>FASE I</t>
  </si>
  <si>
    <t>PLANEAR</t>
  </si>
  <si>
    <t>4. Contexto de la organización</t>
  </si>
  <si>
    <t>4.1 Entendimiento de la organización y su contexto-Contempla como mínimo los siguientes elementos</t>
  </si>
  <si>
    <t>4.1.1 Contexto externo</t>
  </si>
  <si>
    <t>SI</t>
  </si>
  <si>
    <t>4.1.2 Contexto interno_x000D_
la empresa ha identificado:</t>
  </si>
  <si>
    <t>SUBTOTAL CONTEXTO ORGANIZACIÓN</t>
  </si>
  <si>
    <t>5. Liderazgo.</t>
  </si>
  <si>
    <t>5.2 Compromiso de la Dirección
Roles, responsabilidades y autoridad organizacional</t>
  </si>
  <si>
    <t>SUBTOTAL LIDERAZGO</t>
  </si>
  <si>
    <t xml:space="preserve">6.Planeación </t>
  </si>
  <si>
    <t>6.1 Aspectos para direccionar los riesgos y oportunidades.</t>
  </si>
  <si>
    <t>6.1.1 Determinar los riesgos y las oportunidades</t>
  </si>
  <si>
    <t>6.1.2. Abordar riesgos y oportunidades</t>
  </si>
  <si>
    <t>6.2 Objetivos de Continuidad de Negocios y planes para lograrlos.</t>
  </si>
  <si>
    <t>6.2.1 Establecer los objetivos para la continuidad del negocio
¿Qué  quiere logar con el plan de continuidad de las operaciones ?</t>
  </si>
  <si>
    <t>SUBTOTAL PLANEACIÓN</t>
  </si>
  <si>
    <t>SUBTOTAL PLANEAR</t>
  </si>
  <si>
    <t>HACER</t>
  </si>
  <si>
    <t>7. Soporte</t>
  </si>
  <si>
    <t>7.2. Competencia</t>
  </si>
  <si>
    <t>7.3. Conocimiento</t>
  </si>
  <si>
    <t>7.4. Comunicación</t>
  </si>
  <si>
    <t>La organización a establecido un plan de comunicaciones (interno y externo) para ejecutar durante y después de una interrupción operacional que la lleve a la continuidad del negocio donde se defina ¿Quién comunicará?</t>
  </si>
  <si>
    <t>La organización a establecido un plan de comunicaciones (interno y externo) para ejecutar durante y después de una interrupción operacional que la lleve a la continuidad del negocio donde se defina ¿Cómo comunicará?</t>
  </si>
  <si>
    <t>La organización a establecido un plan de comunicaciones (interno y externo) para ejecutar durante y después de una interrupción operacional que la lleve a la continuidad del negocio donde se defina ¿Qué comunicar?</t>
  </si>
  <si>
    <t>La organización a establecido un plan de comunicaciones, tanto de emisión como de recepción de la información  (interno y externo) para ejecutar durante y después de una interrupción operacional que la lleve a la continuidad del negocio donde se defina ¿Cuándo comunicar?</t>
  </si>
  <si>
    <t>La organización a establecido un plan de comunicaciones (interno y externo) para ejecutar durante y después de una interrupción operacional que la lleve a la continuidad del negocio donde se defina ¿A quién comunicar?</t>
  </si>
  <si>
    <t>7.5 Información documentada
La información documentada que requiere el plan de continuidad del negocio debe garantizar:
* Disponibilidad e idoneidad para cuando sea requerida
* Protección de la información
* Distribución, acceso, recuperación y uso</t>
  </si>
  <si>
    <t>Generalidades</t>
  </si>
  <si>
    <t>Opción 1: La empresa ya se encuentra en el proceso de la documentación. (verifique el contenido del documento con los 14 elementos de acuerdo a la ISO 22313)</t>
  </si>
  <si>
    <t>Opción 2: La empresa no ha documento lo avanzado en el plan de continuidad del negocio.(Inicie el proceso de documentación dando prioridad a los 7 elementos de acuerdo a la ISO 22313 (resaltados))</t>
  </si>
  <si>
    <t>SUBTOTAL SOPORTE</t>
  </si>
  <si>
    <t>8. OPERACIÓN</t>
  </si>
  <si>
    <t xml:space="preserve">La organización planifica, implementa y controla los procesos necesarios para lograr los requisitos que le permitan identificar sus procesos críticos que los lleven a desarrollar o activar su Plan de Continuidad del Negocio </t>
  </si>
  <si>
    <t xml:space="preserve">8.2 Análisis de impacto al negocio y evaluación de riesgos
La organización: </t>
  </si>
  <si>
    <t xml:space="preserve">8.2.2 Análisis de Impacto al negocio (BIA por sus siglas en inglés)
La organización  usa procesos para analizar el impacto empresarial para determinar los requisitos y prioridades de la continuidad del negocio:
El proceso deberá: </t>
  </si>
  <si>
    <r>
      <t xml:space="preserve">8.2.3 Evaluación de riesgos
La organización implementa y mantiene un proceso de evaluación de riesgos
</t>
    </r>
    <r>
      <rPr>
        <b/>
        <sz val="11"/>
        <color theme="1"/>
        <rFont val="Calibri"/>
        <family val="2"/>
        <scheme val="minor"/>
      </rPr>
      <t>Nota: el proceso para la elaboración de riesgos se aborda en la norma ISO 31000</t>
    </r>
  </si>
  <si>
    <t>8.3. Estrategia de Continuidad de Negocios</t>
  </si>
  <si>
    <t xml:space="preserve">8.3.1  la organización debe identificar  y seleccionar estrategias  para la  continuidad del negocio que  considere  opciones para antes, durante , y después  de una interrupción , basados en los resultados del análisis de impacto del negocio  y  la evaluación de riesgos , las estrategias para la continuidad del negocio debe componerse  de una  o mas soluciones </t>
  </si>
  <si>
    <t>8.4. Establecer e implementar los procedimientos de continuidad de negocios.</t>
  </si>
  <si>
    <t>8.4.1 La empresa ha definido planes y  procedimientos específicos para las medidas inmediatas, y se enfoca a los incidentes que potencialmente se puedan generar y que puedan afectar a las actividades identificadas</t>
  </si>
  <si>
    <t xml:space="preserve">8.4.3. Los equipos  tienen definidos los  alcance y las competencias enfocados en: </t>
  </si>
  <si>
    <t>Evaluar la naturaleza y el alcance de una interrupción y su impacto potencial</t>
  </si>
  <si>
    <t>Evaluar el impacto contra los limites predefinidos que justifican el inicio de una respuesta formal</t>
  </si>
  <si>
    <t>Activar la respuesta conveniente para la continuidad del negocio</t>
  </si>
  <si>
    <t>Planificar acciones que necesiten emprenderse</t>
  </si>
  <si>
    <t>Establecer prioridades (la primera prioridad debe ser la seguridad de la vida)</t>
  </si>
  <si>
    <t>Evaluar constantemente los efectos de la interrupción y las acciones de respuesta tomadas por la organización</t>
  </si>
  <si>
    <t>8.4.4. Planes de continuidad del negocio</t>
  </si>
  <si>
    <t>Establecer los recursos e infra estructura de recuperación</t>
  </si>
  <si>
    <t>Operar en instalaciones de recuperación</t>
  </si>
  <si>
    <t>Restaurar las instalaciones dañadas</t>
  </si>
  <si>
    <t>Asegurar compras y financiación de emergencia</t>
  </si>
  <si>
    <t>Equipo de salvamento en instalaciones que han sufrido daño</t>
  </si>
  <si>
    <t>Hacer declaraciones con base en políticas de seguros existentes</t>
  </si>
  <si>
    <t>Obtener mano de obra adicional para apoyar el esfuerzo de recuperación</t>
  </si>
  <si>
    <t>Seleccionar opciones para restauración y de regreso a la normalidad</t>
  </si>
  <si>
    <t>Migrar las operaciones a instalaciones de recuperación</t>
  </si>
  <si>
    <t>Recuperar la información documentada que se haya perdido</t>
  </si>
  <si>
    <t>Comunicarse con las partes interesadas pertinentes con la frecuencia adecuada</t>
  </si>
  <si>
    <t>Normalizar las operaciones en las instalaciones restauradas</t>
  </si>
  <si>
    <t>Llevar a cabo un examen post recuperación</t>
  </si>
  <si>
    <t>Aplicar la debida diligencia en los requisitos de gobiernos corporativo y de auditoria</t>
  </si>
  <si>
    <t>8.5. Ejercicios y Pruebas</t>
  </si>
  <si>
    <t>Sean consistentes con los objetivos para la continuidad del negocio</t>
  </si>
  <si>
    <t>Estén basados en escenarios adecuados que estén bien planificados con objetivos y propósitos claramente definidos</t>
  </si>
  <si>
    <t>Desarrollen el trabajo en equipo, competencia, confianza y conocimiento para aquellos que tienen que desempeñar funciones en relación con las interrupciones</t>
  </si>
  <si>
    <t>Validen las estrategias y soluciones para la continuidad del negocio a lo largo del tiempo</t>
  </si>
  <si>
    <t>Produzcan reportes formalizados después de los ejercicios que contengan resultados, recomendaciones y acciones para implementar mejoras</t>
  </si>
  <si>
    <t>Se revisen en el contexto de promoción y mejora continua</t>
  </si>
  <si>
    <t>Se desarrollen en intervalos predeterminados y cuando hay cambios significantes dentro de la organización o el contexto en el cual operan</t>
  </si>
  <si>
    <t>SUBTOTAL OPERACIÓN</t>
  </si>
  <si>
    <t>FASE II</t>
  </si>
  <si>
    <t xml:space="preserve">VERIFICAR </t>
  </si>
  <si>
    <t>9. Evaluación de Desempeño</t>
  </si>
  <si>
    <t>9.1. Monitoreo, medición, análisis y evaluación</t>
  </si>
  <si>
    <t>Monitoreo del grado en que se cumple la política y objetivos del plan de continuidad del negocio</t>
  </si>
  <si>
    <t>La periodicidad con que se llevara a cabo el monitoreo y la medición</t>
  </si>
  <si>
    <t xml:space="preserve">La evaluación del desempeño de los procesos, procedimientos y funciones que protegen la actividades priorizadas </t>
  </si>
  <si>
    <t>La organización cuenta con el registro de fallas, incidentes, no conformidades (incluidos los cuasi accidentes y las falsas alarmas) y otra evidencia histórica del desempeño deficiente del plan de continuidad del negocio</t>
  </si>
  <si>
    <t>Eficiencia de las acciones correctivas</t>
  </si>
  <si>
    <t>La organización cuenta con el procedimiento para realizar la medición</t>
  </si>
  <si>
    <t>La organización ha definido los indicadores de desempeño</t>
  </si>
  <si>
    <t>Se tiene definido el tipo de indicador establecido</t>
  </si>
  <si>
    <t>Se tiene identificado el punto de referencia para cada uno de los indicadores</t>
  </si>
  <si>
    <t>La organización cuenta con el procedimiento para realizar el análisis y evaluación</t>
  </si>
  <si>
    <t>Evaluación de los procedimientos</t>
  </si>
  <si>
    <r>
      <t xml:space="preserve">Definición de las variables criticas para el mantenimiento del plan de continuidad del negocio, dentro de las cuales se deben considerar:  </t>
    </r>
    <r>
      <rPr>
        <b/>
        <sz val="11"/>
        <color theme="1"/>
        <rFont val="Calibri"/>
        <family val="2"/>
        <scheme val="minor"/>
      </rPr>
      <t xml:space="preserve">A. </t>
    </r>
    <r>
      <rPr>
        <sz val="11"/>
        <color theme="1"/>
        <rFont val="Calibri"/>
        <family val="2"/>
        <scheme val="minor"/>
      </rPr>
      <t xml:space="preserve">De acuerdo a la actualización de regulación normativa e inclusión de nueva estrategia </t>
    </r>
    <r>
      <rPr>
        <b/>
        <sz val="11"/>
        <color theme="1"/>
        <rFont val="Calibri"/>
        <family val="2"/>
        <scheme val="minor"/>
      </rPr>
      <t>B.</t>
    </r>
    <r>
      <rPr>
        <sz val="11"/>
        <color theme="1"/>
        <rFont val="Calibri"/>
        <family val="2"/>
        <scheme val="minor"/>
      </rPr>
      <t xml:space="preserve"> Inclusión de un producto nuevo y que las actividades que surjan, sean clasificadas como prioritarias. </t>
    </r>
    <r>
      <rPr>
        <b/>
        <sz val="11"/>
        <color theme="1"/>
        <rFont val="Calibri"/>
        <family val="2"/>
        <scheme val="minor"/>
      </rPr>
      <t xml:space="preserve">C. </t>
    </r>
    <r>
      <rPr>
        <sz val="11"/>
        <color theme="1"/>
        <rFont val="Calibri"/>
        <family val="2"/>
        <scheme val="minor"/>
      </rPr>
      <t xml:space="preserve">Cuando se presente un cambio interno o externo que tenga impacto en la organización y e sea necesario incluir en el plan de continuidad del negocio </t>
    </r>
  </si>
  <si>
    <r>
      <t xml:space="preserve">Forma de actualización : el plan se actualizara en el momento que se presente un  incidente  o evento que  afecte  o  interrumpa los proceso  prioritarios identificados  de la organización se deberán tener encuentra lo siguiente: </t>
    </r>
    <r>
      <rPr>
        <b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. identificar la causa y  naturaleza del incidente </t>
    </r>
    <r>
      <rPr>
        <b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. ver la acciones de respuesta tomada por la dirección  </t>
    </r>
    <r>
      <rPr>
        <b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. Evaluar la eficacia de la empresa  para cumplir su  tiempo objetivo de recuperación. </t>
    </r>
    <r>
      <rPr>
        <b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 xml:space="preserve">. como se  plantean las medidas para  la continuidad  con los colaboradores para afrontar la eventualidad. </t>
    </r>
    <r>
      <rPr>
        <b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. identificar las mejoras que se van a realizar después del evento. </t>
    </r>
    <r>
      <rPr>
        <b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 xml:space="preserve">. comparar   los impactos identificados  con el análisis de impacto del negocio,  versus los impactos reales presentados. </t>
    </r>
    <r>
      <rPr>
        <b/>
        <sz val="11"/>
        <color theme="1"/>
        <rFont val="Calibri"/>
        <family val="2"/>
        <scheme val="minor"/>
      </rPr>
      <t>G</t>
    </r>
    <r>
      <rPr>
        <sz val="11"/>
        <color theme="1"/>
        <rFont val="Calibri"/>
        <family val="2"/>
        <scheme val="minor"/>
      </rPr>
      <t xml:space="preserve">. conocer las nuevas tecnologías que  se pueden llegar a utilizar  o implementar  para la organización </t>
    </r>
  </si>
  <si>
    <t>9.2. Auditoría Interna</t>
  </si>
  <si>
    <t xml:space="preserve">la organización  establece un plan de  auditorias   internas  donde se  tenga contemplado:  </t>
  </si>
  <si>
    <t xml:space="preserve">Periodicidad ,  responsables, método de auditoria, requisitos  de planificación y elaboración de informes </t>
  </si>
  <si>
    <t xml:space="preserve">Criterios de la auditoria , alcance </t>
  </si>
  <si>
    <t xml:space="preserve">Responsables de las auditorias por procesos </t>
  </si>
  <si>
    <t>Forme de entrega de los resultados  a la alta  dirección</t>
  </si>
  <si>
    <t xml:space="preserve">Forma de registro  y seguimiento de las auditorias </t>
  </si>
  <si>
    <t xml:space="preserve">Seguimiento  a las acciones correctivas para el cierre de las no conformidades detectadas </t>
  </si>
  <si>
    <t xml:space="preserve">Evaluación   a los planes de acción de las auditorias  de seguimiento </t>
  </si>
  <si>
    <t>9.3. Revisión gerencial.</t>
  </si>
  <si>
    <t xml:space="preserve">la revisión por la dirección contiene </t>
  </si>
  <si>
    <t xml:space="preserve">El estado de las acciones desde las revisiones por la dirección previas </t>
  </si>
  <si>
    <t xml:space="preserve">El desempeño del sistema de gestión  o plan de continuidad  incluidas las tendencias evidentes a partir de las no conformidades y acciones correctivas como los resultados del monitoreo y la revisión y los hallazgos de auditoria </t>
  </si>
  <si>
    <t xml:space="preserve">Los cambios  a la organización y su contexto  que podrían afectar su  plan de gestión  o plan de continuidad del negocio </t>
  </si>
  <si>
    <t xml:space="preserve">Las oportunidades de mejora continua </t>
  </si>
  <si>
    <t>SUBTOTAL EVALUACIÓN DE DESEMPEÑO</t>
  </si>
  <si>
    <t>SUBTOTAL VERIFICAR</t>
  </si>
  <si>
    <t xml:space="preserve">ACTUAIR </t>
  </si>
  <si>
    <t>10. Mejoramiento</t>
  </si>
  <si>
    <t>10.1. No Conformidades y Acciones Correctivas</t>
  </si>
  <si>
    <t xml:space="preserve">Cuando  en el plan o sistema se detecte un no conformidad  la organización  tiene </t>
  </si>
  <si>
    <t xml:space="preserve">Identificada(s) las causas de la no  conformidad </t>
  </si>
  <si>
    <t xml:space="preserve">Establecidas  las acciones  para controlar y /o corregirlas en el menor tiempo posible </t>
  </si>
  <si>
    <t xml:space="preserve">Implementados  los planes necesarios para las no conformidades identificadas </t>
  </si>
  <si>
    <t xml:space="preserve">Evaluado  eficacia de la acción implementada </t>
  </si>
  <si>
    <t xml:space="preserve">Actualizado el plan o sistema de acuerdo a las acciones desarrolladas </t>
  </si>
  <si>
    <t>10.2. Mejoramiento Continuo</t>
  </si>
  <si>
    <t xml:space="preserve">El proceso de mejora continua  contiene </t>
  </si>
  <si>
    <t xml:space="preserve"> La identificación  de las no conformidades </t>
  </si>
  <si>
    <t xml:space="preserve">La identificación de cada una de las causas raíces </t>
  </si>
  <si>
    <t xml:space="preserve">Definidas las acciones correctivas </t>
  </si>
  <si>
    <t>SUBTOTAL MEJORAMIENTO</t>
  </si>
  <si>
    <t>SUBTOTAL ACTUAR</t>
  </si>
  <si>
    <t>Elementos a considerar de acuerdo a la ISO 22313</t>
  </si>
  <si>
    <t>pasos</t>
  </si>
  <si>
    <t>Contexto de la organización</t>
  </si>
  <si>
    <t>Requisitos legales de reglamentacion y otros</t>
  </si>
  <si>
    <t xml:space="preserve">SI </t>
  </si>
  <si>
    <t>Alcance del Plan de Continuidad del negocio y las exclusiones</t>
  </si>
  <si>
    <t xml:space="preserve">NO </t>
  </si>
  <si>
    <t>Politica de Continuidad del negocio</t>
  </si>
  <si>
    <t>Objetivos de Continuidad del negocio</t>
  </si>
  <si>
    <t>Analisis de impacto y proeso de valoracion de riesgos</t>
  </si>
  <si>
    <t>Estrategia de continuidad del negocio, donde se pueden incluir las estrategias opcionales</t>
  </si>
  <si>
    <t>Procedimientos de continuidad, de gestion de incidentes y de recuperacion</t>
  </si>
  <si>
    <t>Informes posteriores a los ejercicios</t>
  </si>
  <si>
    <t>Monitorio del Plan de Continuidad del negocio</t>
  </si>
  <si>
    <t>Auditorias Internas</t>
  </si>
  <si>
    <t>Revision por la direccion</t>
  </si>
  <si>
    <t>No conformidades y acciones correctivas</t>
  </si>
  <si>
    <t>Elementos Adicionales para asegurar la eficacia del PCN</t>
  </si>
  <si>
    <t>Contratos con los clientes y niveles de servicio</t>
  </si>
  <si>
    <t>Resultados de los analisis de impactos al negocio</t>
  </si>
  <si>
    <t>Resultados de las evaluaciones de los riesgos</t>
  </si>
  <si>
    <t>Determinacion y selección de las estrategias de continuidad del negocio</t>
  </si>
  <si>
    <t>Vision general de respuesta a incidentes</t>
  </si>
  <si>
    <t>Programa de toma de conciencia (apropiacion del conocimiento)</t>
  </si>
  <si>
    <t>Comunicaciones del Plan de continuidad del negocio de incidentes al personal y a las partes interesadas tales como boletines, notas de reuniones y alertas)</t>
  </si>
  <si>
    <t>Programa de capacitacion para la organización y colaboradores</t>
  </si>
  <si>
    <t xml:space="preserve">Programa de ejercicios </t>
  </si>
  <si>
    <t>Contratos y acuerdos del nivel de servicio con los proveedores</t>
  </si>
  <si>
    <t>Procedimientos de notificacion y respuesta a contratistas y proveedores</t>
  </si>
  <si>
    <t>Evidencia de inspeccion, mantenimiento y calibracion</t>
  </si>
  <si>
    <t>Informes posteriores a los incidentes y situaciones de peligro</t>
  </si>
  <si>
    <t>Actas de reunion de revision del Plan de Continuidad del Negocio</t>
  </si>
  <si>
    <t>Creacion y actualizacion</t>
  </si>
  <si>
    <t>Control de la informacion documentada</t>
  </si>
  <si>
    <t>personas cargos, competencias, experiencia</t>
  </si>
  <si>
    <t>Resultado Real</t>
  </si>
  <si>
    <t>Resultado Ideal</t>
  </si>
  <si>
    <t>Liderazgo</t>
  </si>
  <si>
    <t>Planeación</t>
  </si>
  <si>
    <t>Soporte</t>
  </si>
  <si>
    <t>Operación</t>
  </si>
  <si>
    <t>Evaluación de desempeño</t>
  </si>
  <si>
    <t>Mejoramiento</t>
  </si>
  <si>
    <t>SUBTOTAL HACER</t>
  </si>
  <si>
    <t>VERIFICAR</t>
  </si>
  <si>
    <t>ACTUAR</t>
  </si>
  <si>
    <t>7.1 Recursos</t>
  </si>
  <si>
    <t>RESULTADO PLANEAR</t>
  </si>
  <si>
    <t>RESULTADO HACER</t>
  </si>
  <si>
    <t>RESUTADO VERIFICAR</t>
  </si>
  <si>
    <t>RESULTADO ACTUAR</t>
  </si>
  <si>
    <t>ETAPA (PHVA)</t>
  </si>
  <si>
    <t>ITEM</t>
  </si>
  <si>
    <t>OBSERVACION</t>
  </si>
  <si>
    <t>RECOMENDACIÓN</t>
  </si>
  <si>
    <t>Óptimo</t>
  </si>
  <si>
    <t>Bueno</t>
  </si>
  <si>
    <t>Aceptable</t>
  </si>
  <si>
    <t>Por mejorar</t>
  </si>
  <si>
    <t>95% - 100%</t>
  </si>
  <si>
    <t>Portada</t>
  </si>
  <si>
    <t>Linea Basal</t>
  </si>
  <si>
    <t>Seleccione según el hallazgo si se cuenta con la documentación:
SI
NO</t>
  </si>
  <si>
    <t>Se escribe el numero de la clase de riesgo a la cual pertenece la empresa (Desde 1 hasta 5).</t>
  </si>
  <si>
    <t>AVANCE CICLO PHVA</t>
  </si>
  <si>
    <t>AVANCE ETAPAS DEL CICLO PHVA</t>
  </si>
  <si>
    <t>AVANCE COMPONENTES ISO</t>
  </si>
  <si>
    <t>[1] Organización Internacional de Normalización (2019).  Security and resilience- Business continuity management systems-Requirements (ISO 22301).
[2] Organización Internacional de Normalización (2016).  Societal security- Business continuity management systems-Guidance on the use of ISO 22313:2012 (ISO 22313). 
[3] Organización internacional del trabajo OIT (2020). Un plan de seis pasos para favorecer la continuidad de las operaciones de las Pymes durante la crisis de la COVID-19.</t>
  </si>
  <si>
    <t xml:space="preserve">[1] Organización Internacional de Normalización (2019).  Security and resilience- Business continuity management systems-Requirements (ISO 22301).
[2] Organización Internacional de Normalización (2016).  Societal security- Business continuity management systems-Guidance on the use of ISO 22313:2012 (ISO 22313). </t>
  </si>
  <si>
    <t>[1] Organización Internacional de Normalización (2019).  Security and resilience- Business continuity management systems-Requirements (ISO 22301).
[2] Organización Internacional de Normalización (2016).  Societal security- Business continuity management systems-Guidance on the use of ISO 22313:2012 (ISO 22313). 
[3] Organización internacional del trabajo OIT (2020). Un plan de seis pasos para favorecer la continuidad de las operaciones de las Pymes durante la crisis de la COVID-19.
[4] SURA (2020). Guía de conversación para la competitividad empresarial. Recuperado de: https://suramericana.sharepoint.com/sites/intranet/reactivacion-economica/Paginas/guia-conversacion-competitividad-empresarial.aspx</t>
  </si>
  <si>
    <t>[1] Organización Internacional de Normalización (2019).  Security and resilience- Business continuity management systems-Requirements (ISO 22301).
[2] Organización Internacional de Normalización (2016).  Societal security- Business continuity management systems-Guidance on the use of ISO 22313:2012 (ISO 22313).</t>
  </si>
  <si>
    <t>PROCEDIMIENTO</t>
  </si>
  <si>
    <t>REGISTRO</t>
  </si>
  <si>
    <t>COMPONENTE</t>
  </si>
  <si>
    <t>Línea Basal de Continuidad del Negocio</t>
  </si>
  <si>
    <t>Columna "H"
Cumplimiento</t>
  </si>
  <si>
    <t>Marque con una "X" de acuerdo al tipo de evidencia que se presenta:
Registro
Procedimiento
Documento</t>
  </si>
  <si>
    <t>Columnas "J", "K", "L"
Evidencias</t>
  </si>
  <si>
    <t>SOPORTE</t>
  </si>
  <si>
    <t>OTRO DOCUMENTO</t>
  </si>
  <si>
    <t>NOMBRE DEL SOPORTE</t>
  </si>
  <si>
    <t>RESULTADO TOTAL</t>
  </si>
  <si>
    <t>Contrato ARL (si aplica)</t>
  </si>
  <si>
    <t>¿La empresa ha determinado cuál es el ambiente Político, legal y regulatorio, ya sea internacional, nacional, regional o local?</t>
  </si>
  <si>
    <t>¿La empresa ha establecido su cadena de suministros externos  para la continuidad de su negocio?</t>
  </si>
  <si>
    <t>¿La empresa ha definido los compromisos y relaciones de la cadena de suministro para su continuidad del negocio?</t>
  </si>
  <si>
    <t>¿La organización   de acuerdo a su actividad económica o Core del negocio  tiene identificadas las partes de  interés  desde  su contexto externo</t>
  </si>
  <si>
    <t>¿La empresa ha definido cómo son las relaciones con las partes interesadas externas a la organización  para su  contribución   en la continuidad del negocio? (canales de ayuda, revision de propuestas para apoyo en tiempo de crisis.</t>
  </si>
  <si>
    <t>¿La empresa tiene identificados los aspectos críticos internos/externos (conocimiento especifico, Maquinaria critica, talento humano, etc.)</t>
  </si>
  <si>
    <t>¿La empresa tiene definidos los  objetivos  para   sostenibilidad de la organización ?</t>
  </si>
  <si>
    <t>¿La empresa ha definido los elementos de alto impacto  y tendencias clave que tienen injerencia en los objetivos y operación de la organización?</t>
  </si>
  <si>
    <t>¿La organización   de acuerdo a su actividad económica o Core del negocio  tiene identificadas las partes de  interés  desde  su contexto interno?</t>
  </si>
  <si>
    <t>¿La empresa ha definido cuales son los productos o servicios, actividades,  recursos, cadenas de suministros y relaciones con las partes interesadas?</t>
  </si>
  <si>
    <t>¿La empresa ha determinado cuales son las capacidades, entendidas en función de los recursos y el conocimiento (por ejemplo, capital, tiempo, personas, procesos, sistemas y tecnologías)?</t>
  </si>
  <si>
    <t>¿La empresa ha establecido los sistemas de información, flujos de información y procesos (formales e informales) de toma de decisiones?</t>
  </si>
  <si>
    <t>¿La empresa ha definido sus clientes internos  en  la organización?</t>
  </si>
  <si>
    <t>¿La empresa ha definido las estrategias para el alcance de sus objetivos?</t>
  </si>
  <si>
    <t>¿La empresa tiene un impulsor o motivación desde su percepción  que genere valor  en el ámbito de su sector económico?</t>
  </si>
  <si>
    <t>¿La empresa ha definido las guías técnicas y modelos de referencia adoptados por la organización?</t>
  </si>
  <si>
    <t>¿La empresa ha determinado las estructuras (por ejemplo, gobierno, roles y rendición de cuentas)?</t>
  </si>
  <si>
    <t>¿Desde la dirección se ha identificado los cargos o roles inherentes para la implementación del plan de continuidad del  negocio?</t>
  </si>
  <si>
    <t>¿La organización ha contemplado la conformación de un comité para el manejo de la crisis?</t>
  </si>
  <si>
    <t>¿Estos cargos o roles ya cuentan  con responsabilidades definidas?</t>
  </si>
  <si>
    <t>¿La empresa tiene identificada las bondades  que traen  como organización diseñar e implementar  un plan para  la continuidad del negocio?</t>
  </si>
  <si>
    <t>¿La empresa ha determinado estrategias para prevenir o reducir, las amenazas que puedan generar resultados indeseados en la continuidad del negocio?</t>
  </si>
  <si>
    <t>¿La  empresa cuenta con acciones  para abordar la materialización  de las amenazas que los lleve a la continuidad de su negocio?</t>
  </si>
  <si>
    <t>¿La empresa ha definido unos objetivos puntuales para el desarrollo de la continuidad de su negocio?</t>
  </si>
  <si>
    <t>¿Los objetivos contemplan que se va hacer, recursos se requerirán?</t>
  </si>
  <si>
    <t>¿Los objetivos son medibles (si es viable desde su formulación)?</t>
  </si>
  <si>
    <t>¿Los objetivos están acordes a los requisitos legales vigentes y específicos para su sector económico?</t>
  </si>
  <si>
    <t>¿La empresa ha determinado cómo se evaluarán los resultados de los objetivos planteados?</t>
  </si>
  <si>
    <t>¿La empresa ha establecido un sistema de monitoreo para los objetivos planteados?</t>
  </si>
  <si>
    <t>¿Los objetivos se comunican a las partes internas interesadas?</t>
  </si>
  <si>
    <t>¿Los objetivos se actualizan según se convenga?</t>
  </si>
  <si>
    <t>¿La organización cuenta con un presupuesto, donde ser evidencie la asignación de recursos para establecer, implementar, mantener y mejorar continuamente el SGCN?</t>
  </si>
  <si>
    <t>¿La organización ha determinado las competencias necesarias de las personas que trabajan bajo su control y que tengan un rol  que impacte operación desde la continuidad de negocio?</t>
  </si>
  <si>
    <t>¿La empresa ha asegurado que estas personas son competentes basándose en la educación, formación y/o experiencia?</t>
  </si>
  <si>
    <t>¿La empresa ha planteado acciones para fortalecer las competencias necesarias, dentro de los roles que impacten la operación de la continuidad del negocio?</t>
  </si>
  <si>
    <t>¿La empresa conserva información documentada como evidencia de las actividades realizadas para el fortalecimiento de las competencias?</t>
  </si>
  <si>
    <t>¿Cuenta con una política de continuidad del negocio y ha sido divulgada a todos los colaboradores?</t>
  </si>
  <si>
    <t>¿Las personas que trabajen bajo el control de la organización han tenido en cuenta:
su contribución para la eficacia del SGCN (Sistema de Gestion de Continuidad del Negocio), incluyendo los beneficios de mejorar desempeño para la continuidad de negocio?</t>
  </si>
  <si>
    <t>¿Las personas que trabajan para la organización conocen su rol especifico frente a la política de continuidad del negocio, sus funciones y responsabilidades antes, durante y después de las interrupciones?</t>
  </si>
  <si>
    <t>¿Tiene establecido los criterios para determinar los procesos críticos? (Materia prima, maquinaria, clausulas de cumplimiento, proveedores, entre otros)</t>
  </si>
  <si>
    <t>¿Tiene establecido la implementación de los controles acorde a los criterios identificados?</t>
  </si>
  <si>
    <t>¿La empresa ha definido los riesgos que pueden impactar su negocio de acuerdo con su sector económico?</t>
  </si>
  <si>
    <t>¿La empresa realiza análisis de los impactos que  pueden tener estos riesgos en la continuidad del negocio?</t>
  </si>
  <si>
    <t>¿La empresa  realiza   la verificación y actualización  de estos riesgos  según cambios en el contexto interno o externo?</t>
  </si>
  <si>
    <t>¿Conoce los  niveles  de impacto que pueden tener estos riegos para el contexto de la organización?</t>
  </si>
  <si>
    <t>¿La empresa tiene identificadas  las actividades  que  pueden soporte  la provisión de productos y servicios?</t>
  </si>
  <si>
    <t>¿La empresa ha  evaluado el impacto que puede tener en su  negocio  por la interrupción de actividades?</t>
  </si>
  <si>
    <t>¿La empresa ha estableció lo tiempos  máximos  de interrupción de  actividades que  pueden afectar la sostenibilidad  del negocio?</t>
  </si>
  <si>
    <t>¿La organización  de acuerdo a los tiempos identificados  ha  definido  el tiempo  para reanudar actividades   y que sus perdidas sean mínimas y aceptables?</t>
  </si>
  <si>
    <t>¿De acuerdo al análisis anterior se ha establecido  la actividades  prioritarias a reanudar?</t>
  </si>
  <si>
    <t>¿Determina cuáles recursos se necesitan para soportar las actividades prioritarias?</t>
  </si>
  <si>
    <t>¿La empresa tiene identificadas  las áreas , procesos, promovedores , socios  fundamentales para  operación /reactivación de   las  actividades prioritarias identificadas?</t>
  </si>
  <si>
    <t>¿Identifica el riesgo de interrupción de las actividades prioritarias de la organización y de sus recursos requeridos?</t>
  </si>
  <si>
    <t>¿Analiza y evalúa los riesgos identificados?</t>
  </si>
  <si>
    <t>¿Determina cuales son los riesgos que necesitan tratamiento?</t>
  </si>
  <si>
    <t xml:space="preserve">¿La organización  plantea  estrategias  para  la continuidad del negocio? según:
* De acuerdo a los requisitos  para continuar  y recuperar  las actividades dentro del tiempo establecido  y acordado.
* Se tengan encuentra la aceptabilidad de  los riesgos que la organización pueda asumir
* Se identifiquen la relación costo beneficio </t>
  </si>
  <si>
    <t>¿La empresa  define los recursos disponibles y requeridos  para  la implementación de la continuidad del negocio los  recursos  se deben incluir   y no limitarse solo a  *El talento humano, la tecnología y transformación digital, mercado, modelo de operación, aspectos legales, aspectos financieros?</t>
  </si>
  <si>
    <t xml:space="preserve">¿La empresa establece o aplica soluciones que logren minimizar el impacto de los incidentes que puedan generar interrupción de las actividades?, los cuales tienen las características que sean específicos, enfocados, eficaces y flexibles de acuerdo a la evolución de la interrupción. </t>
  </si>
  <si>
    <t>¿La empresa identificó y asignó los roles y responsabilidades para la ejecución de los procedimientos?</t>
  </si>
  <si>
    <t>8.4.2. ¿La Organización tiene e implementa un esquema identificando uno o más equipos responsables, para responder durante las interrupciones?</t>
  </si>
  <si>
    <t>¿La organización tiene documentados los planes de continuidad del negocio?</t>
  </si>
  <si>
    <t>8.4.5 Recuperación:
¿La organización cuenta con los planes documentados y estos contienen la siguiente información?</t>
  </si>
  <si>
    <t>Programa de ejercicios y pruebas, ¿la organización cuenta con un programa de ejercicios y pruebas que?</t>
  </si>
  <si>
    <t>¿El establecimiento de la métricas de desempeño que incluye las mediciones cualitativas y cuantitativas que son adecuadas para las necesidades de la organización?</t>
  </si>
  <si>
    <t>¿La organización cuenta con el procedimiento para realizar el monitoreo del desempeño y eficacia del plan de Continuidad del Negocio que contengan?</t>
  </si>
  <si>
    <t>¿La organización cuenta con un procedimiento que establezca las medidas de desempeño proactivas, que monitoreen el cumplimiento del plan de continuidad del negocio frente a la legislación y los requisitos reglamentarios según aplique?</t>
  </si>
  <si>
    <r>
      <t xml:space="preserve"> 0% -</t>
    </r>
    <r>
      <rPr>
        <i/>
        <sz val="9"/>
        <color theme="1"/>
        <rFont val="Arial"/>
        <family val="2"/>
      </rPr>
      <t>33%</t>
    </r>
  </si>
  <si>
    <t>34% - 59%</t>
  </si>
  <si>
    <t>60% - 94%</t>
  </si>
  <si>
    <t>¿La empresa ha identificado  su  ambiente social y cultural, financiero, tecnológico, económico, natural y competitivo?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</si>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</sst>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3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 Light"/>
      <family val="2"/>
    </font>
    <font>
      <sz val="7"/>
      <name val="Times New Roman"/>
      <family val="1"/>
    </font>
    <font>
      <sz val="12"/>
      <name val="Arial"/>
      <family val="2"/>
    </font>
    <font>
      <sz val="12"/>
      <color theme="1"/>
      <name val="Arial"/>
      <family val="2"/>
    </font>
    <font>
      <b/>
      <sz val="11"/>
      <color theme="0"/>
      <name val="Calibri"/>
      <family val="2"/>
      <scheme val="minor"/>
    </font>
    <font>
      <sz val="7"/>
      <name val="Arial"/>
      <family val="2"/>
    </font>
    <font>
      <b/>
      <sz val="12"/>
      <color theme="0"/>
      <name val="Arial"/>
      <family val="2"/>
    </font>
    <font>
      <b/>
      <sz val="18"/>
      <color rgb="FFFF0000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12"/>
      <color theme="0"/>
      <name val="Arial"/>
      <family val="2"/>
    </font>
    <font>
      <sz val="20"/>
      <color theme="1"/>
      <name val="Calibri"/>
      <family val="2"/>
      <scheme val="minor"/>
    </font>
    <font>
      <b/>
      <sz val="22"/>
      <color theme="0"/>
      <name val="Arial"/>
      <family val="2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6"/>
      <color theme="1"/>
      <name val="Arial"/>
      <family val="2"/>
    </font>
    <font>
      <b/>
      <sz val="20"/>
      <color theme="0"/>
      <name val="Calibri"/>
      <family val="2"/>
      <scheme val="minor"/>
    </font>
    <font>
      <b/>
      <sz val="9"/>
      <color theme="0"/>
      <name val="Arial"/>
      <family val="2"/>
    </font>
    <font>
      <i/>
      <sz val="9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33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2A9"/>
        <bgColor indexed="64"/>
      </patternFill>
    </fill>
    <fill>
      <patternFill patternType="solid">
        <fgColor rgb="FF00AEC7"/>
        <bgColor indexed="64"/>
      </patternFill>
    </fill>
    <fill>
      <patternFill patternType="solid">
        <fgColor rgb="FFE3E829"/>
        <bgColor indexed="64"/>
      </patternFill>
    </fill>
    <fill>
      <patternFill patternType="solid">
        <fgColor rgb="FFC7C9C7"/>
        <bgColor indexed="64"/>
      </patternFill>
    </fill>
    <fill>
      <patternFill patternType="solid">
        <fgColor rgb="FFFDDA24"/>
        <bgColor indexed="64"/>
      </patternFill>
    </fill>
    <fill>
      <patternFill patternType="solid">
        <fgColor rgb="FFE4002B"/>
        <bgColor indexed="64"/>
      </patternFill>
    </fill>
    <fill>
      <patternFill patternType="solid">
        <fgColor rgb="FF97D7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5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5" fillId="0" borderId="0"/>
    <xf numFmtId="9" fontId="15" fillId="0" borderId="0" applyFont="0" applyFill="0" applyBorder="0" applyAlignment="0" applyProtection="0"/>
  </cellStyleXfs>
  <cellXfs count="247">
    <xf numFmtId="0" fontId="0" fillId="0" borderId="0" xfId="0"/>
    <xf numFmtId="0" fontId="0" fillId="2" borderId="0" xfId="0" applyFill="1"/>
    <xf numFmtId="0" fontId="0" fillId="3" borderId="0" xfId="0" applyFill="1"/>
    <xf numFmtId="0" fontId="0" fillId="3" borderId="1" xfId="0" applyFill="1" applyBorder="1"/>
    <xf numFmtId="0" fontId="1" fillId="3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justify" vertical="center"/>
    </xf>
    <xf numFmtId="0" fontId="2" fillId="3" borderId="1" xfId="0" applyFont="1" applyFill="1" applyBorder="1" applyAlignment="1">
      <alignment horizontal="justify" vertical="center"/>
    </xf>
    <xf numFmtId="0" fontId="5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9" fontId="6" fillId="4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2" fontId="5" fillId="3" borderId="1" xfId="0" applyNumberFormat="1" applyFont="1" applyFill="1" applyBorder="1" applyAlignment="1">
      <alignment vertical="center"/>
    </xf>
    <xf numFmtId="0" fontId="5" fillId="5" borderId="1" xfId="0" applyFont="1" applyFill="1" applyBorder="1"/>
    <xf numFmtId="0" fontId="9" fillId="3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11" fillId="0" borderId="7" xfId="0" applyFont="1" applyBorder="1" applyAlignment="1">
      <alignment horizontal="left" vertical="center" wrapText="1"/>
    </xf>
    <xf numFmtId="0" fontId="0" fillId="5" borderId="0" xfId="0" applyFill="1"/>
    <xf numFmtId="0" fontId="0" fillId="0" borderId="0" xfId="0" applyFill="1"/>
    <xf numFmtId="0" fontId="4" fillId="7" borderId="0" xfId="1" applyFont="1" applyFill="1"/>
    <xf numFmtId="0" fontId="5" fillId="0" borderId="0" xfId="0" applyFont="1"/>
    <xf numFmtId="0" fontId="18" fillId="0" borderId="0" xfId="0" applyFont="1" applyAlignment="1">
      <alignment horizontal="justify" vertical="top" wrapText="1"/>
    </xf>
    <xf numFmtId="0" fontId="19" fillId="0" borderId="0" xfId="0" applyFont="1" applyAlignment="1">
      <alignment vertical="center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justify" vertical="top" wrapText="1"/>
    </xf>
    <xf numFmtId="0" fontId="19" fillId="0" borderId="0" xfId="0" applyFont="1"/>
    <xf numFmtId="0" fontId="0" fillId="0" borderId="1" xfId="0" applyBorder="1" applyAlignment="1">
      <alignment horizontal="left" wrapText="1"/>
    </xf>
    <xf numFmtId="0" fontId="0" fillId="0" borderId="1" xfId="0" applyFont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11" fillId="0" borderId="6" xfId="0" applyFont="1" applyFill="1" applyBorder="1" applyAlignment="1">
      <alignment horizontal="left" vertical="center" wrapText="1"/>
    </xf>
    <xf numFmtId="0" fontId="11" fillId="0" borderId="22" xfId="0" applyFont="1" applyFill="1" applyBorder="1" applyAlignment="1">
      <alignment horizontal="left" wrapText="1"/>
    </xf>
    <xf numFmtId="0" fontId="0" fillId="0" borderId="7" xfId="0" applyFill="1" applyBorder="1" applyAlignment="1">
      <alignment vertical="center" wrapText="1"/>
    </xf>
    <xf numFmtId="0" fontId="0" fillId="0" borderId="7" xfId="0" applyFill="1" applyBorder="1" applyAlignment="1">
      <alignment wrapText="1"/>
    </xf>
    <xf numFmtId="0" fontId="0" fillId="0" borderId="0" xfId="0" applyFill="1" applyAlignment="1">
      <alignment wrapText="1"/>
    </xf>
    <xf numFmtId="0" fontId="0" fillId="0" borderId="7" xfId="0" applyFill="1" applyBorder="1" applyAlignment="1">
      <alignment horizontal="left" wrapText="1"/>
    </xf>
    <xf numFmtId="0" fontId="0" fillId="0" borderId="7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wrapText="1"/>
    </xf>
    <xf numFmtId="0" fontId="11" fillId="0" borderId="12" xfId="0" applyFont="1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top" wrapText="1"/>
    </xf>
    <xf numFmtId="0" fontId="0" fillId="0" borderId="0" xfId="0" applyFill="1" applyAlignment="1">
      <alignment vertical="center" wrapText="1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1" fillId="0" borderId="22" xfId="0" applyFont="1" applyFill="1" applyBorder="1" applyAlignment="1">
      <alignment horizontal="left" vertical="center"/>
    </xf>
    <xf numFmtId="9" fontId="0" fillId="0" borderId="0" xfId="0" applyNumberFormat="1"/>
    <xf numFmtId="0" fontId="11" fillId="0" borderId="22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0" borderId="23" xfId="0" applyFont="1" applyFill="1" applyBorder="1" applyAlignment="1">
      <alignment horizontal="left" vertical="center" wrapText="1"/>
    </xf>
    <xf numFmtId="0" fontId="11" fillId="0" borderId="30" xfId="0" applyFont="1" applyFill="1" applyBorder="1" applyAlignment="1">
      <alignment horizontal="left" vertical="center" wrapText="1"/>
    </xf>
    <xf numFmtId="9" fontId="22" fillId="0" borderId="0" xfId="0" applyNumberFormat="1" applyFont="1" applyBorder="1"/>
    <xf numFmtId="0" fontId="18" fillId="0" borderId="0" xfId="0" applyFont="1"/>
    <xf numFmtId="9" fontId="18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left" vertical="center"/>
    </xf>
    <xf numFmtId="9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9" fontId="18" fillId="0" borderId="1" xfId="0" applyNumberFormat="1" applyFont="1" applyBorder="1" applyAlignment="1">
      <alignment horizontal="center" vertical="center" wrapText="1"/>
    </xf>
    <xf numFmtId="0" fontId="24" fillId="0" borderId="7" xfId="0" applyFont="1" applyBorder="1" applyAlignment="1">
      <alignment horizontal="left"/>
    </xf>
    <xf numFmtId="0" fontId="24" fillId="0" borderId="1" xfId="0" applyFont="1" applyBorder="1" applyAlignment="1">
      <alignment horizontal="center" vertical="center"/>
    </xf>
    <xf numFmtId="10" fontId="25" fillId="0" borderId="1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left" wrapText="1"/>
    </xf>
    <xf numFmtId="0" fontId="16" fillId="0" borderId="16" xfId="0" applyFont="1" applyBorder="1" applyAlignment="1">
      <alignment vertical="center" wrapText="1"/>
    </xf>
    <xf numFmtId="0" fontId="4" fillId="0" borderId="16" xfId="0" applyFont="1" applyBorder="1" applyAlignment="1">
      <alignment horizontal="justify" vertical="center" wrapText="1"/>
    </xf>
    <xf numFmtId="0" fontId="4" fillId="0" borderId="0" xfId="1" applyFont="1" applyAlignment="1">
      <alignment horizontal="left" wrapText="1"/>
    </xf>
    <xf numFmtId="0" fontId="27" fillId="0" borderId="1" xfId="0" applyFont="1" applyBorder="1"/>
    <xf numFmtId="0" fontId="17" fillId="9" borderId="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/>
    </xf>
    <xf numFmtId="0" fontId="12" fillId="10" borderId="7" xfId="0" applyFont="1" applyFill="1" applyBorder="1" applyAlignment="1">
      <alignment horizontal="center" vertical="center"/>
    </xf>
    <xf numFmtId="9" fontId="0" fillId="0" borderId="0" xfId="2" applyFont="1"/>
    <xf numFmtId="0" fontId="30" fillId="15" borderId="1" xfId="0" applyFont="1" applyFill="1" applyBorder="1" applyAlignment="1">
      <alignment horizontal="center" vertical="center"/>
    </xf>
    <xf numFmtId="0" fontId="30" fillId="13" borderId="1" xfId="0" applyFont="1" applyFill="1" applyBorder="1" applyAlignment="1">
      <alignment horizontal="center" vertical="center"/>
    </xf>
    <xf numFmtId="0" fontId="30" fillId="16" borderId="1" xfId="0" applyFont="1" applyFill="1" applyBorder="1" applyAlignment="1">
      <alignment horizontal="center" vertical="center"/>
    </xf>
    <xf numFmtId="0" fontId="34" fillId="14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12" fillId="1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/>
    </xf>
    <xf numFmtId="0" fontId="33" fillId="17" borderId="39" xfId="0" applyFont="1" applyFill="1" applyBorder="1" applyAlignment="1">
      <alignment horizontal="center" vertical="center"/>
    </xf>
    <xf numFmtId="0" fontId="26" fillId="9" borderId="2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textRotation="90"/>
    </xf>
    <xf numFmtId="0" fontId="20" fillId="0" borderId="26" xfId="0" applyFont="1" applyBorder="1" applyAlignment="1">
      <alignment horizontal="center" vertical="center" textRotation="90"/>
    </xf>
    <xf numFmtId="0" fontId="20" fillId="0" borderId="27" xfId="0" applyFont="1" applyBorder="1" applyAlignment="1">
      <alignment horizontal="center" vertical="center" textRotation="90"/>
    </xf>
    <xf numFmtId="0" fontId="28" fillId="11" borderId="25" xfId="0" applyFont="1" applyFill="1" applyBorder="1" applyAlignment="1">
      <alignment horizontal="center" vertical="center" textRotation="90" wrapText="1"/>
    </xf>
    <xf numFmtId="0" fontId="28" fillId="11" borderId="26" xfId="0" applyFont="1" applyFill="1" applyBorder="1" applyAlignment="1">
      <alignment horizontal="center" vertical="center" textRotation="90" wrapText="1"/>
    </xf>
    <xf numFmtId="0" fontId="29" fillId="12" borderId="17" xfId="0" applyFont="1" applyFill="1" applyBorder="1" applyAlignment="1">
      <alignment horizontal="center" vertical="center" wrapText="1"/>
    </xf>
    <xf numFmtId="0" fontId="29" fillId="12" borderId="18" xfId="0" applyFont="1" applyFill="1" applyBorder="1" applyAlignment="1">
      <alignment horizontal="center" vertical="center" wrapText="1"/>
    </xf>
    <xf numFmtId="0" fontId="29" fillId="12" borderId="19" xfId="0" applyFont="1" applyFill="1" applyBorder="1" applyAlignment="1">
      <alignment horizontal="center" vertical="center" wrapText="1"/>
    </xf>
    <xf numFmtId="0" fontId="29" fillId="11" borderId="25" xfId="0" applyFont="1" applyFill="1" applyBorder="1" applyAlignment="1">
      <alignment horizontal="center" vertical="center" textRotation="90" wrapText="1"/>
    </xf>
    <xf numFmtId="0" fontId="29" fillId="11" borderId="26" xfId="0" applyFont="1" applyFill="1" applyBorder="1" applyAlignment="1">
      <alignment horizontal="center" vertical="center" textRotation="90" wrapText="1"/>
    </xf>
    <xf numFmtId="0" fontId="29" fillId="12" borderId="42" xfId="0" applyFont="1" applyFill="1" applyBorder="1" applyAlignment="1">
      <alignment horizontal="center" vertical="center" wrapText="1"/>
    </xf>
    <xf numFmtId="0" fontId="29" fillId="12" borderId="24" xfId="0" applyFont="1" applyFill="1" applyBorder="1" applyAlignment="1">
      <alignment horizontal="center" vertical="center" wrapText="1"/>
    </xf>
    <xf numFmtId="0" fontId="29" fillId="12" borderId="31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29" fillId="11" borderId="27" xfId="0" applyFont="1" applyFill="1" applyBorder="1" applyAlignment="1">
      <alignment horizontal="center" vertical="center" textRotation="90" wrapText="1"/>
    </xf>
    <xf numFmtId="0" fontId="11" fillId="0" borderId="4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left" vertical="center" wrapText="1"/>
    </xf>
    <xf numFmtId="0" fontId="11" fillId="0" borderId="30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/>
    </xf>
    <xf numFmtId="0" fontId="0" fillId="0" borderId="22" xfId="0" applyFill="1" applyBorder="1" applyAlignment="1">
      <alignment horizontal="left" vertical="center"/>
    </xf>
    <xf numFmtId="0" fontId="11" fillId="0" borderId="29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23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/>
    </xf>
    <xf numFmtId="0" fontId="11" fillId="0" borderId="21" xfId="0" applyFont="1" applyFill="1" applyBorder="1" applyAlignment="1">
      <alignment horizontal="left" vertical="center"/>
    </xf>
    <xf numFmtId="0" fontId="11" fillId="0" borderId="12" xfId="0" applyFont="1" applyFill="1" applyBorder="1" applyAlignment="1">
      <alignment horizontal="left" vertical="center"/>
    </xf>
    <xf numFmtId="0" fontId="11" fillId="0" borderId="15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left" vertical="top" wrapText="1"/>
    </xf>
    <xf numFmtId="0" fontId="11" fillId="0" borderId="21" xfId="0" applyFont="1" applyFill="1" applyBorder="1" applyAlignment="1">
      <alignment horizontal="left" vertical="top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21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top"/>
    </xf>
    <xf numFmtId="0" fontId="11" fillId="0" borderId="21" xfId="0" applyFont="1" applyFill="1" applyBorder="1" applyAlignment="1">
      <alignment horizontal="left" vertical="top"/>
    </xf>
    <xf numFmtId="0" fontId="23" fillId="8" borderId="18" xfId="0" applyFont="1" applyFill="1" applyBorder="1" applyAlignment="1">
      <alignment horizontal="center" vertical="center"/>
    </xf>
    <xf numFmtId="0" fontId="23" fillId="8" borderId="19" xfId="0" applyFont="1" applyFill="1" applyBorder="1" applyAlignment="1">
      <alignment horizontal="center" vertical="center"/>
    </xf>
    <xf numFmtId="0" fontId="28" fillId="11" borderId="27" xfId="0" applyFont="1" applyFill="1" applyBorder="1" applyAlignment="1">
      <alignment horizontal="center" vertical="center" textRotation="90" wrapText="1"/>
    </xf>
    <xf numFmtId="0" fontId="10" fillId="0" borderId="2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wrapText="1"/>
    </xf>
    <xf numFmtId="0" fontId="11" fillId="0" borderId="21" xfId="0" applyFont="1" applyFill="1" applyBorder="1" applyAlignment="1">
      <alignment horizontal="left" wrapText="1"/>
    </xf>
    <xf numFmtId="0" fontId="0" fillId="0" borderId="7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9" fontId="1" fillId="0" borderId="17" xfId="2" applyFont="1" applyBorder="1" applyAlignment="1">
      <alignment horizontal="center" vertical="center"/>
    </xf>
    <xf numFmtId="9" fontId="1" fillId="0" borderId="18" xfId="2" applyFont="1" applyBorder="1" applyAlignment="1">
      <alignment horizontal="center" vertical="center"/>
    </xf>
    <xf numFmtId="9" fontId="1" fillId="0" borderId="19" xfId="2" applyFont="1" applyBorder="1" applyAlignment="1">
      <alignment horizontal="center" vertical="center"/>
    </xf>
    <xf numFmtId="9" fontId="10" fillId="0" borderId="17" xfId="2" applyFont="1" applyFill="1" applyBorder="1" applyAlignment="1">
      <alignment horizontal="center" vertical="center" wrapText="1"/>
    </xf>
    <xf numFmtId="9" fontId="10" fillId="0" borderId="18" xfId="2" applyFont="1" applyFill="1" applyBorder="1" applyAlignment="1">
      <alignment horizontal="center" vertical="center" wrapText="1"/>
    </xf>
    <xf numFmtId="9" fontId="10" fillId="0" borderId="19" xfId="2" applyFont="1" applyFill="1" applyBorder="1" applyAlignment="1">
      <alignment horizontal="center" vertical="center" wrapText="1"/>
    </xf>
    <xf numFmtId="0" fontId="21" fillId="4" borderId="0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164" fontId="33" fillId="12" borderId="17" xfId="0" applyNumberFormat="1" applyFont="1" applyFill="1" applyBorder="1" applyAlignment="1">
      <alignment horizontal="center" vertical="center" wrapText="1"/>
    </xf>
    <xf numFmtId="164" fontId="33" fillId="12" borderId="18" xfId="0" applyNumberFormat="1" applyFont="1" applyFill="1" applyBorder="1" applyAlignment="1">
      <alignment horizontal="center" vertical="center" wrapText="1"/>
    </xf>
    <xf numFmtId="164" fontId="33" fillId="12" borderId="19" xfId="0" applyNumberFormat="1" applyFont="1" applyFill="1" applyBorder="1" applyAlignment="1">
      <alignment horizontal="center" vertical="center" wrapText="1"/>
    </xf>
    <xf numFmtId="164" fontId="33" fillId="12" borderId="42" xfId="0" applyNumberFormat="1" applyFont="1" applyFill="1" applyBorder="1" applyAlignment="1">
      <alignment horizontal="center" vertical="center" wrapText="1"/>
    </xf>
    <xf numFmtId="164" fontId="33" fillId="12" borderId="24" xfId="0" applyNumberFormat="1" applyFont="1" applyFill="1" applyBorder="1" applyAlignment="1">
      <alignment horizontal="center" vertical="center" wrapText="1"/>
    </xf>
    <xf numFmtId="164" fontId="33" fillId="12" borderId="31" xfId="0" applyNumberFormat="1" applyFont="1" applyFill="1" applyBorder="1" applyAlignment="1">
      <alignment horizontal="center" vertical="center" wrapText="1"/>
    </xf>
    <xf numFmtId="9" fontId="33" fillId="12" borderId="17" xfId="2" applyFont="1" applyFill="1" applyBorder="1" applyAlignment="1">
      <alignment horizontal="center" vertical="center" wrapText="1"/>
    </xf>
    <xf numFmtId="9" fontId="33" fillId="12" borderId="18" xfId="2" applyFont="1" applyFill="1" applyBorder="1" applyAlignment="1">
      <alignment horizontal="center" vertical="center" wrapText="1"/>
    </xf>
    <xf numFmtId="9" fontId="33" fillId="12" borderId="19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3" fillId="6" borderId="0" xfId="0" applyFont="1" applyFill="1" applyAlignment="1">
      <alignment horizont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</cellXfs>
  <cellStyles count="3">
    <cellStyle name="Normal" xfId="0" builtinId="0"/>
    <cellStyle name="Normal 2" xfId="1"/>
    <cellStyle name="Porcentaje" xfId="2" builtinId="5"/>
  </cellStyles>
  <dxfs count="4">
    <dxf>
      <font>
        <b/>
        <i val="0"/>
        <color theme="0"/>
      </font>
      <fill>
        <patternFill>
          <bgColor rgb="FFE4002B"/>
        </patternFill>
      </fill>
    </dxf>
    <dxf>
      <font>
        <b/>
        <i val="0"/>
      </font>
      <fill>
        <patternFill>
          <bgColor rgb="FFED8B00"/>
        </patternFill>
      </fill>
    </dxf>
    <dxf>
      <font>
        <b/>
        <i val="0"/>
      </font>
      <fill>
        <patternFill>
          <bgColor rgb="FFFDDA24"/>
        </patternFill>
      </fill>
    </dxf>
    <dxf>
      <font>
        <b/>
        <i val="0"/>
      </font>
      <fill>
        <patternFill>
          <bgColor rgb="FF97D700"/>
        </patternFill>
      </fill>
    </dxf>
  </dxfs>
  <tableStyles count="0" defaultTableStyle="TableStyleMedium2" defaultPivotStyle="PivotStyleLight16"/>
  <colors>
    <mruColors>
      <color rgb="FFE4002B"/>
      <color rgb="FFFDDA24"/>
      <color rgb="FF97D700"/>
      <color rgb="FFC7C9C7"/>
      <color rgb="FF4EC3E0"/>
      <color rgb="FFE3E829"/>
      <color rgb="FF00AEC7"/>
      <color rgb="FF0033A0"/>
      <color rgb="FF00B2A9"/>
      <color rgb="FF78BE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Analisis!$C$6</c:f>
              <c:strCache>
                <c:ptCount val="1"/>
                <c:pt idx="0">
                  <c:v>Resultado Real</c:v>
                </c:pt>
              </c:strCache>
            </c:strRef>
          </c:tx>
          <c:spPr>
            <a:solidFill>
              <a:srgbClr val="00B2A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Analisis!$B$7:$B$10</c:f>
              <c:strCache>
                <c:ptCount val="4"/>
                <c:pt idx="0">
                  <c:v>PLANEAR</c:v>
                </c:pt>
                <c:pt idx="1">
                  <c:v>HACER</c:v>
                </c:pt>
                <c:pt idx="2">
                  <c:v>VERIFICAR</c:v>
                </c:pt>
                <c:pt idx="3">
                  <c:v>ACTUAR</c:v>
                </c:pt>
              </c:strCache>
            </c:strRef>
          </c:cat>
          <c:val>
            <c:numRef>
              <c:f>Analisis!$C$7:$C$10</c:f>
              <c:numCache>
                <c:formatCode>0%</c:formatCode>
                <c:ptCount val="4"/>
                <c:pt idx="0">
                  <c:v>0.21312500000000001</c:v>
                </c:pt>
                <c:pt idx="1">
                  <c:v>0.34</c:v>
                </c:pt>
                <c:pt idx="2">
                  <c:v>0.22</c:v>
                </c:pt>
                <c:pt idx="3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48-4C0A-9223-BCC3087B59E3}"/>
            </c:ext>
          </c:extLst>
        </c:ser>
        <c:ser>
          <c:idx val="1"/>
          <c:order val="1"/>
          <c:tx>
            <c:strRef>
              <c:f>Analisis!$D$6</c:f>
              <c:strCache>
                <c:ptCount val="1"/>
                <c:pt idx="0">
                  <c:v>Resultado Ideal</c:v>
                </c:pt>
              </c:strCache>
            </c:strRef>
          </c:tx>
          <c:spPr>
            <a:solidFill>
              <a:srgbClr val="78BE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Analisis!$B$7:$B$10</c:f>
              <c:strCache>
                <c:ptCount val="4"/>
                <c:pt idx="0">
                  <c:v>PLANEAR</c:v>
                </c:pt>
                <c:pt idx="1">
                  <c:v>HACER</c:v>
                </c:pt>
                <c:pt idx="2">
                  <c:v>VERIFICAR</c:v>
                </c:pt>
                <c:pt idx="3">
                  <c:v>ACTUAR</c:v>
                </c:pt>
              </c:strCache>
            </c:strRef>
          </c:cat>
          <c:val>
            <c:numRef>
              <c:f>Analisis!$D$7:$D$10</c:f>
              <c:numCache>
                <c:formatCode>0%</c:formatCode>
                <c:ptCount val="4"/>
                <c:pt idx="0">
                  <c:v>0.22</c:v>
                </c:pt>
                <c:pt idx="1">
                  <c:v>0.34</c:v>
                </c:pt>
                <c:pt idx="2">
                  <c:v>0.22</c:v>
                </c:pt>
                <c:pt idx="3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48-4C0A-9223-BCC3087B59E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93599056"/>
        <c:axId val="593600016"/>
      </c:barChart>
      <c:catAx>
        <c:axId val="593599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93600016"/>
        <c:crosses val="autoZero"/>
        <c:auto val="1"/>
        <c:lblAlgn val="ctr"/>
        <c:lblOffset val="100"/>
        <c:noMultiLvlLbl val="0"/>
      </c:catAx>
      <c:valAx>
        <c:axId val="593600016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593599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Analisis!$B$26</c:f>
              <c:strCache>
                <c:ptCount val="1"/>
                <c:pt idx="0">
                  <c:v>SUBTOTAL PLANEAR</c:v>
                </c:pt>
              </c:strCache>
            </c:strRef>
          </c:tx>
          <c:spPr>
            <a:solidFill>
              <a:srgbClr val="78BE20"/>
            </a:solidFill>
          </c:spPr>
          <c:explosion val="11"/>
          <c:dPt>
            <c:idx val="0"/>
            <c:bubble3D val="0"/>
            <c:spPr>
              <a:solidFill>
                <a:srgbClr val="78BE2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EB6-4C8C-8A78-59BAB003CA6B}"/>
              </c:ext>
            </c:extLst>
          </c:dPt>
          <c:dPt>
            <c:idx val="1"/>
            <c:bubble3D val="0"/>
            <c:spPr>
              <a:solidFill>
                <a:srgbClr val="78BE2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EB6-4C8C-8A78-59BAB003CA6B}"/>
              </c:ext>
            </c:extLst>
          </c:dPt>
          <c:dPt>
            <c:idx val="2"/>
            <c:bubble3D val="0"/>
            <c:spPr>
              <a:solidFill>
                <a:srgbClr val="78BE2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EB6-4C8C-8A78-59BAB003CA6B}"/>
              </c:ext>
            </c:extLst>
          </c:dPt>
          <c:dPt>
            <c:idx val="3"/>
            <c:bubble3D val="0"/>
            <c:spPr>
              <a:solidFill>
                <a:srgbClr val="78BE2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EB6-4C8C-8A78-59BAB003CA6B}"/>
              </c:ext>
            </c:extLst>
          </c:dPt>
          <c:dPt>
            <c:idx val="4"/>
            <c:bubble3D val="0"/>
            <c:spPr>
              <a:solidFill>
                <a:srgbClr val="78BE2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EB6-4C8C-8A78-59BAB003CA6B}"/>
              </c:ext>
            </c:extLst>
          </c:dPt>
          <c:dPt>
            <c:idx val="5"/>
            <c:bubble3D val="0"/>
            <c:spPr>
              <a:solidFill>
                <a:srgbClr val="78BE2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EB6-4C8C-8A78-59BAB003CA6B}"/>
              </c:ext>
            </c:extLst>
          </c:dPt>
          <c:dPt>
            <c:idx val="6"/>
            <c:bubble3D val="0"/>
            <c:spPr>
              <a:solidFill>
                <a:srgbClr val="78BE2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EB6-4C8C-8A78-59BAB003CA6B}"/>
              </c:ext>
            </c:extLst>
          </c:dPt>
          <c:dPt>
            <c:idx val="7"/>
            <c:bubble3D val="0"/>
            <c:spPr>
              <a:solidFill>
                <a:srgbClr val="78BE2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EB6-4C8C-8A78-59BAB003CA6B}"/>
              </c:ext>
            </c:extLst>
          </c:dPt>
          <c:dPt>
            <c:idx val="8"/>
            <c:bubble3D val="0"/>
            <c:spPr>
              <a:solidFill>
                <a:srgbClr val="78BE2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3EB6-4C8C-8A78-59BAB003CA6B}"/>
              </c:ext>
            </c:extLst>
          </c:dPt>
          <c:dPt>
            <c:idx val="9"/>
            <c:bubble3D val="0"/>
            <c:spPr>
              <a:solidFill>
                <a:srgbClr val="78BE2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3EB6-4C8C-8A78-59BAB003CA6B}"/>
              </c:ext>
            </c:extLst>
          </c:dPt>
          <c:dPt>
            <c:idx val="10"/>
            <c:bubble3D val="0"/>
            <c:spPr>
              <a:solidFill>
                <a:srgbClr val="78BE2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3EB6-4C8C-8A78-59BAB003CA6B}"/>
              </c:ext>
            </c:extLst>
          </c:dPt>
          <c:dPt>
            <c:idx val="11"/>
            <c:bubble3D val="0"/>
            <c:spPr>
              <a:solidFill>
                <a:srgbClr val="78BE2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3EB6-4C8C-8A78-59BAB003CA6B}"/>
              </c:ext>
            </c:extLst>
          </c:dPt>
          <c:dPt>
            <c:idx val="12"/>
            <c:bubble3D val="0"/>
            <c:spPr>
              <a:solidFill>
                <a:srgbClr val="78BE2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3EB6-4C8C-8A78-59BAB003CA6B}"/>
              </c:ext>
            </c:extLst>
          </c:dPt>
          <c:dPt>
            <c:idx val="13"/>
            <c:bubble3D val="0"/>
            <c:spPr>
              <a:solidFill>
                <a:srgbClr val="78BE2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3EB6-4C8C-8A78-59BAB003CA6B}"/>
              </c:ext>
            </c:extLst>
          </c:dPt>
          <c:dPt>
            <c:idx val="14"/>
            <c:bubble3D val="0"/>
            <c:spPr>
              <a:solidFill>
                <a:srgbClr val="78BE2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3EB6-4C8C-8A78-59BAB003CA6B}"/>
              </c:ext>
            </c:extLst>
          </c:dPt>
          <c:dPt>
            <c:idx val="15"/>
            <c:bubble3D val="0"/>
            <c:spPr>
              <a:solidFill>
                <a:srgbClr val="78BE2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3EB6-4C8C-8A78-59BAB003CA6B}"/>
              </c:ext>
            </c:extLst>
          </c:dPt>
          <c:dPt>
            <c:idx val="16"/>
            <c:bubble3D val="0"/>
            <c:spPr>
              <a:solidFill>
                <a:srgbClr val="78BE2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3EB6-4C8C-8A78-59BAB003CA6B}"/>
              </c:ext>
            </c:extLst>
          </c:dPt>
          <c:dPt>
            <c:idx val="17"/>
            <c:bubble3D val="0"/>
            <c:spPr>
              <a:solidFill>
                <a:srgbClr val="78BE2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3EB6-4C8C-8A78-59BAB003CA6B}"/>
              </c:ext>
            </c:extLst>
          </c:dPt>
          <c:dPt>
            <c:idx val="18"/>
            <c:bubble3D val="0"/>
            <c:spPr>
              <a:solidFill>
                <a:srgbClr val="78BE2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3EB6-4C8C-8A78-59BAB003CA6B}"/>
              </c:ext>
            </c:extLst>
          </c:dPt>
          <c:dPt>
            <c:idx val="19"/>
            <c:bubble3D val="0"/>
            <c:spPr>
              <a:solidFill>
                <a:srgbClr val="78BE2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3EB6-4C8C-8A78-59BAB003CA6B}"/>
              </c:ext>
            </c:extLst>
          </c:dPt>
          <c:val>
            <c:numLit>
              <c:formatCode>General</c:formatCode>
              <c:ptCount val="20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D9B-400E-9C01-DDF0BBD9D2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doughnutChart>
        <c:varyColors val="1"/>
        <c:ser>
          <c:idx val="1"/>
          <c:order val="1"/>
          <c:tx>
            <c:strRef>
              <c:f>Analisis!$B$26</c:f>
              <c:strCache>
                <c:ptCount val="1"/>
                <c:pt idx="0">
                  <c:v>SUBTOTAL PLANEAR</c:v>
                </c:pt>
              </c:strCache>
            </c:strRef>
          </c:tx>
          <c:dPt>
            <c:idx val="0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D9B-400E-9C01-DDF0BBD9D2C2}"/>
              </c:ext>
            </c:extLst>
          </c:dPt>
          <c:dPt>
            <c:idx val="1"/>
            <c:bubble3D val="0"/>
            <c:spPr>
              <a:solidFill>
                <a:schemeClr val="bg1">
                  <a:alpha val="8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7D9B-400E-9C01-DDF0BBD9D2C2}"/>
              </c:ext>
            </c:extLst>
          </c:dPt>
          <c:val>
            <c:numRef>
              <c:f>Analisis!$C$26:$D$26</c:f>
              <c:numCache>
                <c:formatCode>0.00%</c:formatCode>
                <c:ptCount val="2"/>
                <c:pt idx="0" formatCode="0%">
                  <c:v>0.96875</c:v>
                </c:pt>
                <c:pt idx="1">
                  <c:v>3.125E-2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9B-400E-9C01-DDF0BBD9D2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Analisis!$B$26</c:f>
              <c:strCache>
                <c:ptCount val="1"/>
                <c:pt idx="0">
                  <c:v>SUBTOTAL PLANEAR</c:v>
                </c:pt>
              </c:strCache>
            </c:strRef>
          </c:tx>
          <c:spPr>
            <a:solidFill>
              <a:srgbClr val="00B2A9"/>
            </a:solidFill>
          </c:spPr>
          <c:explosion val="11"/>
          <c:dPt>
            <c:idx val="0"/>
            <c:bubble3D val="0"/>
            <c:spPr>
              <a:solidFill>
                <a:srgbClr val="00B2A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781-45E7-8156-38A49EBA910D}"/>
              </c:ext>
            </c:extLst>
          </c:dPt>
          <c:dPt>
            <c:idx val="1"/>
            <c:bubble3D val="0"/>
            <c:spPr>
              <a:solidFill>
                <a:srgbClr val="00B2A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781-45E7-8156-38A49EBA910D}"/>
              </c:ext>
            </c:extLst>
          </c:dPt>
          <c:dPt>
            <c:idx val="2"/>
            <c:bubble3D val="0"/>
            <c:spPr>
              <a:solidFill>
                <a:srgbClr val="00B2A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781-45E7-8156-38A49EBA910D}"/>
              </c:ext>
            </c:extLst>
          </c:dPt>
          <c:dPt>
            <c:idx val="3"/>
            <c:bubble3D val="0"/>
            <c:spPr>
              <a:solidFill>
                <a:srgbClr val="00B2A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781-45E7-8156-38A49EBA910D}"/>
              </c:ext>
            </c:extLst>
          </c:dPt>
          <c:dPt>
            <c:idx val="4"/>
            <c:bubble3D val="0"/>
            <c:spPr>
              <a:solidFill>
                <a:srgbClr val="00B2A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781-45E7-8156-38A49EBA910D}"/>
              </c:ext>
            </c:extLst>
          </c:dPt>
          <c:dPt>
            <c:idx val="5"/>
            <c:bubble3D val="0"/>
            <c:spPr>
              <a:solidFill>
                <a:srgbClr val="00B2A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781-45E7-8156-38A49EBA910D}"/>
              </c:ext>
            </c:extLst>
          </c:dPt>
          <c:dPt>
            <c:idx val="6"/>
            <c:bubble3D val="0"/>
            <c:spPr>
              <a:solidFill>
                <a:srgbClr val="00B2A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781-45E7-8156-38A49EBA910D}"/>
              </c:ext>
            </c:extLst>
          </c:dPt>
          <c:dPt>
            <c:idx val="7"/>
            <c:bubble3D val="0"/>
            <c:spPr>
              <a:solidFill>
                <a:srgbClr val="00B2A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8781-45E7-8156-38A49EBA910D}"/>
              </c:ext>
            </c:extLst>
          </c:dPt>
          <c:dPt>
            <c:idx val="8"/>
            <c:bubble3D val="0"/>
            <c:spPr>
              <a:solidFill>
                <a:srgbClr val="00B2A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8781-45E7-8156-38A49EBA910D}"/>
              </c:ext>
            </c:extLst>
          </c:dPt>
          <c:dPt>
            <c:idx val="9"/>
            <c:bubble3D val="0"/>
            <c:spPr>
              <a:solidFill>
                <a:srgbClr val="00B2A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8781-45E7-8156-38A49EBA910D}"/>
              </c:ext>
            </c:extLst>
          </c:dPt>
          <c:dPt>
            <c:idx val="10"/>
            <c:bubble3D val="0"/>
            <c:spPr>
              <a:solidFill>
                <a:srgbClr val="00B2A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8781-45E7-8156-38A49EBA910D}"/>
              </c:ext>
            </c:extLst>
          </c:dPt>
          <c:dPt>
            <c:idx val="11"/>
            <c:bubble3D val="0"/>
            <c:spPr>
              <a:solidFill>
                <a:srgbClr val="00B2A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8781-45E7-8156-38A49EBA910D}"/>
              </c:ext>
            </c:extLst>
          </c:dPt>
          <c:dPt>
            <c:idx val="12"/>
            <c:bubble3D val="0"/>
            <c:spPr>
              <a:solidFill>
                <a:srgbClr val="00B2A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8781-45E7-8156-38A49EBA910D}"/>
              </c:ext>
            </c:extLst>
          </c:dPt>
          <c:dPt>
            <c:idx val="13"/>
            <c:bubble3D val="0"/>
            <c:spPr>
              <a:solidFill>
                <a:srgbClr val="00B2A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8781-45E7-8156-38A49EBA910D}"/>
              </c:ext>
            </c:extLst>
          </c:dPt>
          <c:dPt>
            <c:idx val="14"/>
            <c:bubble3D val="0"/>
            <c:spPr>
              <a:solidFill>
                <a:srgbClr val="00B2A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8781-45E7-8156-38A49EBA910D}"/>
              </c:ext>
            </c:extLst>
          </c:dPt>
          <c:dPt>
            <c:idx val="15"/>
            <c:bubble3D val="0"/>
            <c:spPr>
              <a:solidFill>
                <a:srgbClr val="00B2A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8781-45E7-8156-38A49EBA910D}"/>
              </c:ext>
            </c:extLst>
          </c:dPt>
          <c:dPt>
            <c:idx val="16"/>
            <c:bubble3D val="0"/>
            <c:spPr>
              <a:solidFill>
                <a:srgbClr val="00B2A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8781-45E7-8156-38A49EBA910D}"/>
              </c:ext>
            </c:extLst>
          </c:dPt>
          <c:dPt>
            <c:idx val="17"/>
            <c:bubble3D val="0"/>
            <c:spPr>
              <a:solidFill>
                <a:srgbClr val="00B2A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8781-45E7-8156-38A49EBA910D}"/>
              </c:ext>
            </c:extLst>
          </c:dPt>
          <c:dPt>
            <c:idx val="18"/>
            <c:bubble3D val="0"/>
            <c:spPr>
              <a:solidFill>
                <a:srgbClr val="00B2A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8781-45E7-8156-38A49EBA910D}"/>
              </c:ext>
            </c:extLst>
          </c:dPt>
          <c:dPt>
            <c:idx val="19"/>
            <c:bubble3D val="0"/>
            <c:spPr>
              <a:solidFill>
                <a:srgbClr val="00B2A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8781-45E7-8156-38A49EBA910D}"/>
              </c:ext>
            </c:extLst>
          </c:dPt>
          <c:val>
            <c:numLit>
              <c:formatCode>General</c:formatCode>
              <c:ptCount val="20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28-8781-45E7-8156-38A49EBA9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doughnutChart>
        <c:varyColors val="1"/>
        <c:ser>
          <c:idx val="1"/>
          <c:order val="1"/>
          <c:tx>
            <c:strRef>
              <c:f>Analisis!$B$27</c:f>
              <c:strCache>
                <c:ptCount val="1"/>
                <c:pt idx="0">
                  <c:v>SUBTOTAL HACER</c:v>
                </c:pt>
              </c:strCache>
            </c:strRef>
          </c:tx>
          <c:spPr>
            <a:noFill/>
          </c:spPr>
          <c:dPt>
            <c:idx val="0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8781-45E7-8156-38A49EBA910D}"/>
              </c:ext>
            </c:extLst>
          </c:dPt>
          <c:dPt>
            <c:idx val="1"/>
            <c:bubble3D val="0"/>
            <c:spPr>
              <a:solidFill>
                <a:schemeClr val="bg1">
                  <a:alpha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8781-45E7-8156-38A49EBA910D}"/>
              </c:ext>
            </c:extLst>
          </c:dPt>
          <c:val>
            <c:numRef>
              <c:f>Analisis!$C$27:$D$27</c:f>
              <c:numCache>
                <c:formatCode>0.00%</c:formatCode>
                <c:ptCount val="2"/>
                <c:pt idx="0" formatCode="0%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8781-45E7-8156-38A49EBA9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Analisis!$B$26</c:f>
              <c:strCache>
                <c:ptCount val="1"/>
                <c:pt idx="0">
                  <c:v>SUBTOTAL PLANEAR</c:v>
                </c:pt>
              </c:strCache>
            </c:strRef>
          </c:tx>
          <c:spPr>
            <a:solidFill>
              <a:srgbClr val="E1CD00"/>
            </a:solidFill>
          </c:spPr>
          <c:explosion val="11"/>
          <c:dPt>
            <c:idx val="0"/>
            <c:bubble3D val="0"/>
            <c:spPr>
              <a:solidFill>
                <a:srgbClr val="E1CD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96C-4878-85B4-76850F384242}"/>
              </c:ext>
            </c:extLst>
          </c:dPt>
          <c:dPt>
            <c:idx val="1"/>
            <c:bubble3D val="0"/>
            <c:spPr>
              <a:solidFill>
                <a:srgbClr val="E1CD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96C-4878-85B4-76850F384242}"/>
              </c:ext>
            </c:extLst>
          </c:dPt>
          <c:dPt>
            <c:idx val="2"/>
            <c:bubble3D val="0"/>
            <c:spPr>
              <a:solidFill>
                <a:srgbClr val="E1CD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96C-4878-85B4-76850F384242}"/>
              </c:ext>
            </c:extLst>
          </c:dPt>
          <c:dPt>
            <c:idx val="3"/>
            <c:bubble3D val="0"/>
            <c:spPr>
              <a:solidFill>
                <a:srgbClr val="E1CD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96C-4878-85B4-76850F384242}"/>
              </c:ext>
            </c:extLst>
          </c:dPt>
          <c:dPt>
            <c:idx val="4"/>
            <c:bubble3D val="0"/>
            <c:spPr>
              <a:solidFill>
                <a:srgbClr val="E1CD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96C-4878-85B4-76850F384242}"/>
              </c:ext>
            </c:extLst>
          </c:dPt>
          <c:dPt>
            <c:idx val="5"/>
            <c:bubble3D val="0"/>
            <c:spPr>
              <a:solidFill>
                <a:srgbClr val="E1CD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96C-4878-85B4-76850F384242}"/>
              </c:ext>
            </c:extLst>
          </c:dPt>
          <c:dPt>
            <c:idx val="6"/>
            <c:bubble3D val="0"/>
            <c:spPr>
              <a:solidFill>
                <a:srgbClr val="E1CD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96C-4878-85B4-76850F384242}"/>
              </c:ext>
            </c:extLst>
          </c:dPt>
          <c:dPt>
            <c:idx val="7"/>
            <c:bubble3D val="0"/>
            <c:spPr>
              <a:solidFill>
                <a:srgbClr val="E1CD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D96C-4878-85B4-76850F384242}"/>
              </c:ext>
            </c:extLst>
          </c:dPt>
          <c:dPt>
            <c:idx val="8"/>
            <c:bubble3D val="0"/>
            <c:spPr>
              <a:solidFill>
                <a:srgbClr val="E1CD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D96C-4878-85B4-76850F384242}"/>
              </c:ext>
            </c:extLst>
          </c:dPt>
          <c:dPt>
            <c:idx val="9"/>
            <c:bubble3D val="0"/>
            <c:spPr>
              <a:solidFill>
                <a:srgbClr val="E1CD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D96C-4878-85B4-76850F384242}"/>
              </c:ext>
            </c:extLst>
          </c:dPt>
          <c:dPt>
            <c:idx val="10"/>
            <c:bubble3D val="0"/>
            <c:spPr>
              <a:solidFill>
                <a:srgbClr val="E1CD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D96C-4878-85B4-76850F384242}"/>
              </c:ext>
            </c:extLst>
          </c:dPt>
          <c:dPt>
            <c:idx val="11"/>
            <c:bubble3D val="0"/>
            <c:spPr>
              <a:solidFill>
                <a:srgbClr val="E1CD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D96C-4878-85B4-76850F384242}"/>
              </c:ext>
            </c:extLst>
          </c:dPt>
          <c:dPt>
            <c:idx val="12"/>
            <c:bubble3D val="0"/>
            <c:spPr>
              <a:solidFill>
                <a:srgbClr val="E1CD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D96C-4878-85B4-76850F384242}"/>
              </c:ext>
            </c:extLst>
          </c:dPt>
          <c:dPt>
            <c:idx val="13"/>
            <c:bubble3D val="0"/>
            <c:spPr>
              <a:solidFill>
                <a:srgbClr val="E1CD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D96C-4878-85B4-76850F384242}"/>
              </c:ext>
            </c:extLst>
          </c:dPt>
          <c:dPt>
            <c:idx val="14"/>
            <c:bubble3D val="0"/>
            <c:spPr>
              <a:solidFill>
                <a:srgbClr val="E1CD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D96C-4878-85B4-76850F384242}"/>
              </c:ext>
            </c:extLst>
          </c:dPt>
          <c:dPt>
            <c:idx val="15"/>
            <c:bubble3D val="0"/>
            <c:spPr>
              <a:solidFill>
                <a:srgbClr val="E1CD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D96C-4878-85B4-76850F384242}"/>
              </c:ext>
            </c:extLst>
          </c:dPt>
          <c:dPt>
            <c:idx val="16"/>
            <c:bubble3D val="0"/>
            <c:spPr>
              <a:solidFill>
                <a:srgbClr val="E1CD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D96C-4878-85B4-76850F384242}"/>
              </c:ext>
            </c:extLst>
          </c:dPt>
          <c:dPt>
            <c:idx val="17"/>
            <c:bubble3D val="0"/>
            <c:spPr>
              <a:solidFill>
                <a:srgbClr val="E1CD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D96C-4878-85B4-76850F384242}"/>
              </c:ext>
            </c:extLst>
          </c:dPt>
          <c:dPt>
            <c:idx val="18"/>
            <c:bubble3D val="0"/>
            <c:spPr>
              <a:solidFill>
                <a:srgbClr val="E1CD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D96C-4878-85B4-76850F384242}"/>
              </c:ext>
            </c:extLst>
          </c:dPt>
          <c:dPt>
            <c:idx val="19"/>
            <c:bubble3D val="0"/>
            <c:spPr>
              <a:solidFill>
                <a:srgbClr val="E1CD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D96C-4878-85B4-76850F384242}"/>
              </c:ext>
            </c:extLst>
          </c:dPt>
          <c:val>
            <c:numLit>
              <c:formatCode>General</c:formatCode>
              <c:ptCount val="20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28-D96C-4878-85B4-76850F384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doughnutChart>
        <c:varyColors val="1"/>
        <c:ser>
          <c:idx val="1"/>
          <c:order val="1"/>
          <c:tx>
            <c:strRef>
              <c:f>Analisis!$B$28</c:f>
              <c:strCache>
                <c:ptCount val="1"/>
                <c:pt idx="0">
                  <c:v>SUBTOTAL VERIFICAR</c:v>
                </c:pt>
              </c:strCache>
            </c:strRef>
          </c:tx>
          <c:dPt>
            <c:idx val="0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D96C-4878-85B4-76850F384242}"/>
              </c:ext>
            </c:extLst>
          </c:dPt>
          <c:dPt>
            <c:idx val="1"/>
            <c:bubble3D val="0"/>
            <c:spPr>
              <a:solidFill>
                <a:schemeClr val="bg1">
                  <a:alpha val="8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D96C-4878-85B4-76850F384242}"/>
              </c:ext>
            </c:extLst>
          </c:dPt>
          <c:val>
            <c:numRef>
              <c:f>Analisis!$C$28:$D$28</c:f>
              <c:numCache>
                <c:formatCode>0.00%</c:formatCode>
                <c:ptCount val="2"/>
                <c:pt idx="0" formatCode="0%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D96C-4878-85B4-76850F384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Analisis!$B$26</c:f>
              <c:strCache>
                <c:ptCount val="1"/>
                <c:pt idx="0">
                  <c:v>SUBTOTAL PLANEAR</c:v>
                </c:pt>
              </c:strCache>
            </c:strRef>
          </c:tx>
          <c:spPr>
            <a:solidFill>
              <a:srgbClr val="E4002B"/>
            </a:solidFill>
          </c:spPr>
          <c:explosion val="11"/>
          <c:dPt>
            <c:idx val="0"/>
            <c:bubble3D val="0"/>
            <c:spPr>
              <a:solidFill>
                <a:srgbClr val="E4002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805-4F1A-A9CE-E461E10B1EB1}"/>
              </c:ext>
            </c:extLst>
          </c:dPt>
          <c:dPt>
            <c:idx val="1"/>
            <c:bubble3D val="0"/>
            <c:spPr>
              <a:solidFill>
                <a:srgbClr val="E4002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805-4F1A-A9CE-E461E10B1EB1}"/>
              </c:ext>
            </c:extLst>
          </c:dPt>
          <c:dPt>
            <c:idx val="2"/>
            <c:bubble3D val="0"/>
            <c:spPr>
              <a:solidFill>
                <a:srgbClr val="E4002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805-4F1A-A9CE-E461E10B1EB1}"/>
              </c:ext>
            </c:extLst>
          </c:dPt>
          <c:dPt>
            <c:idx val="3"/>
            <c:bubble3D val="0"/>
            <c:spPr>
              <a:solidFill>
                <a:srgbClr val="E4002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805-4F1A-A9CE-E461E10B1EB1}"/>
              </c:ext>
            </c:extLst>
          </c:dPt>
          <c:dPt>
            <c:idx val="4"/>
            <c:bubble3D val="0"/>
            <c:spPr>
              <a:solidFill>
                <a:srgbClr val="E4002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805-4F1A-A9CE-E461E10B1EB1}"/>
              </c:ext>
            </c:extLst>
          </c:dPt>
          <c:dPt>
            <c:idx val="5"/>
            <c:bubble3D val="0"/>
            <c:spPr>
              <a:solidFill>
                <a:srgbClr val="E4002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805-4F1A-A9CE-E461E10B1EB1}"/>
              </c:ext>
            </c:extLst>
          </c:dPt>
          <c:dPt>
            <c:idx val="6"/>
            <c:bubble3D val="0"/>
            <c:spPr>
              <a:solidFill>
                <a:srgbClr val="E4002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805-4F1A-A9CE-E461E10B1EB1}"/>
              </c:ext>
            </c:extLst>
          </c:dPt>
          <c:dPt>
            <c:idx val="7"/>
            <c:bubble3D val="0"/>
            <c:spPr>
              <a:solidFill>
                <a:srgbClr val="E4002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805-4F1A-A9CE-E461E10B1EB1}"/>
              </c:ext>
            </c:extLst>
          </c:dPt>
          <c:dPt>
            <c:idx val="8"/>
            <c:bubble3D val="0"/>
            <c:spPr>
              <a:solidFill>
                <a:srgbClr val="E4002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E805-4F1A-A9CE-E461E10B1EB1}"/>
              </c:ext>
            </c:extLst>
          </c:dPt>
          <c:dPt>
            <c:idx val="9"/>
            <c:bubble3D val="0"/>
            <c:spPr>
              <a:solidFill>
                <a:srgbClr val="E4002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E805-4F1A-A9CE-E461E10B1EB1}"/>
              </c:ext>
            </c:extLst>
          </c:dPt>
          <c:dPt>
            <c:idx val="10"/>
            <c:bubble3D val="0"/>
            <c:spPr>
              <a:solidFill>
                <a:srgbClr val="E4002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E805-4F1A-A9CE-E461E10B1EB1}"/>
              </c:ext>
            </c:extLst>
          </c:dPt>
          <c:dPt>
            <c:idx val="11"/>
            <c:bubble3D val="0"/>
            <c:spPr>
              <a:solidFill>
                <a:srgbClr val="E4002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E805-4F1A-A9CE-E461E10B1EB1}"/>
              </c:ext>
            </c:extLst>
          </c:dPt>
          <c:dPt>
            <c:idx val="12"/>
            <c:bubble3D val="0"/>
            <c:spPr>
              <a:solidFill>
                <a:srgbClr val="E4002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E805-4F1A-A9CE-E461E10B1EB1}"/>
              </c:ext>
            </c:extLst>
          </c:dPt>
          <c:dPt>
            <c:idx val="13"/>
            <c:bubble3D val="0"/>
            <c:spPr>
              <a:solidFill>
                <a:srgbClr val="E4002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E805-4F1A-A9CE-E461E10B1EB1}"/>
              </c:ext>
            </c:extLst>
          </c:dPt>
          <c:dPt>
            <c:idx val="14"/>
            <c:bubble3D val="0"/>
            <c:spPr>
              <a:solidFill>
                <a:srgbClr val="E4002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E805-4F1A-A9CE-E461E10B1EB1}"/>
              </c:ext>
            </c:extLst>
          </c:dPt>
          <c:dPt>
            <c:idx val="15"/>
            <c:bubble3D val="0"/>
            <c:spPr>
              <a:solidFill>
                <a:srgbClr val="E4002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E805-4F1A-A9CE-E461E10B1EB1}"/>
              </c:ext>
            </c:extLst>
          </c:dPt>
          <c:dPt>
            <c:idx val="16"/>
            <c:bubble3D val="0"/>
            <c:spPr>
              <a:solidFill>
                <a:srgbClr val="E4002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E805-4F1A-A9CE-E461E10B1EB1}"/>
              </c:ext>
            </c:extLst>
          </c:dPt>
          <c:dPt>
            <c:idx val="17"/>
            <c:bubble3D val="0"/>
            <c:spPr>
              <a:solidFill>
                <a:srgbClr val="E4002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E805-4F1A-A9CE-E461E10B1EB1}"/>
              </c:ext>
            </c:extLst>
          </c:dPt>
          <c:dPt>
            <c:idx val="18"/>
            <c:bubble3D val="0"/>
            <c:spPr>
              <a:solidFill>
                <a:srgbClr val="E4002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E805-4F1A-A9CE-E461E10B1EB1}"/>
              </c:ext>
            </c:extLst>
          </c:dPt>
          <c:dPt>
            <c:idx val="19"/>
            <c:bubble3D val="0"/>
            <c:spPr>
              <a:solidFill>
                <a:srgbClr val="E4002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E805-4F1A-A9CE-E461E10B1EB1}"/>
              </c:ext>
            </c:extLst>
          </c:dPt>
          <c:val>
            <c:numLit>
              <c:formatCode>General</c:formatCode>
              <c:ptCount val="20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28-E805-4F1A-A9CE-E461E10B1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doughnutChart>
        <c:varyColors val="1"/>
        <c:ser>
          <c:idx val="1"/>
          <c:order val="1"/>
          <c:tx>
            <c:strRef>
              <c:f>Analisis!$B$29</c:f>
              <c:strCache>
                <c:ptCount val="1"/>
                <c:pt idx="0">
                  <c:v>SUBTOTAL ACTUAR</c:v>
                </c:pt>
              </c:strCache>
            </c:strRef>
          </c:tx>
          <c:dPt>
            <c:idx val="0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E805-4F1A-A9CE-E461E10B1EB1}"/>
              </c:ext>
            </c:extLst>
          </c:dPt>
          <c:dPt>
            <c:idx val="1"/>
            <c:bubble3D val="0"/>
            <c:spPr>
              <a:solidFill>
                <a:schemeClr val="bg1">
                  <a:alpha val="8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E805-4F1A-A9CE-E461E10B1EB1}"/>
              </c:ext>
            </c:extLst>
          </c:dPt>
          <c:val>
            <c:numRef>
              <c:f>Analisis!$C$29:$D$29</c:f>
              <c:numCache>
                <c:formatCode>0.00%</c:formatCode>
                <c:ptCount val="2"/>
                <c:pt idx="0" formatCode="0%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E805-4F1A-A9CE-E461E10B1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863084513328494"/>
          <c:y val="0.10832318191703573"/>
          <c:w val="0.6248459980894171"/>
          <c:h val="0.79875240524936686"/>
        </c:manualLayout>
      </c:layout>
      <c:radarChart>
        <c:radarStyle val="marker"/>
        <c:varyColors val="0"/>
        <c:ser>
          <c:idx val="0"/>
          <c:order val="0"/>
          <c:spPr>
            <a:ln w="28575" cap="rnd">
              <a:solidFill>
                <a:srgbClr val="78BE2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E4002B"/>
              </a:solidFill>
              <a:ln w="9525">
                <a:solidFill>
                  <a:srgbClr val="78BE20"/>
                </a:solidFill>
              </a:ln>
              <a:effectLst/>
            </c:spPr>
          </c:marker>
          <c:cat>
            <c:strRef>
              <c:f>Analisis!$J$29:$J$35</c:f>
              <c:strCache>
                <c:ptCount val="7"/>
                <c:pt idx="0">
                  <c:v>Contexto de la organización</c:v>
                </c:pt>
                <c:pt idx="1">
                  <c:v>Liderazgo</c:v>
                </c:pt>
                <c:pt idx="2">
                  <c:v>Planeación</c:v>
                </c:pt>
                <c:pt idx="3">
                  <c:v>Soporte</c:v>
                </c:pt>
                <c:pt idx="4">
                  <c:v>Operación</c:v>
                </c:pt>
                <c:pt idx="5">
                  <c:v>Evaluación de desempeño</c:v>
                </c:pt>
                <c:pt idx="6">
                  <c:v>Mejoramiento</c:v>
                </c:pt>
              </c:strCache>
            </c:strRef>
          </c:cat>
          <c:val>
            <c:numRef>
              <c:f>Analisis!$K$29:$K$35</c:f>
              <c:numCache>
                <c:formatCode>0%</c:formatCode>
                <c:ptCount val="7"/>
                <c:pt idx="0">
                  <c:v>0.94444444444444442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7F-45F5-8552-66E63B3FA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5316664"/>
        <c:axId val="665316984"/>
      </c:radarChart>
      <c:catAx>
        <c:axId val="665316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665316984"/>
        <c:crosses val="autoZero"/>
        <c:auto val="1"/>
        <c:lblAlgn val="ctr"/>
        <c:lblOffset val="100"/>
        <c:noMultiLvlLbl val="0"/>
      </c:catAx>
      <c:valAx>
        <c:axId val="665316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2">
                  <a:lumMod val="7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665316664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10702</xdr:colOff>
      <xdr:row>2</xdr:row>
      <xdr:rowOff>128427</xdr:rowOff>
    </xdr:from>
    <xdr:to>
      <xdr:col>4</xdr:col>
      <xdr:colOff>288069</xdr:colOff>
      <xdr:row>6</xdr:row>
      <xdr:rowOff>160532</xdr:rowOff>
    </xdr:to>
    <xdr:sp macro="" textlink="">
      <xdr:nvSpPr>
        <xdr:cNvPr id="2" name="CuadroTexto 21">
          <a:extLst>
            <a:ext uri="{FF2B5EF4-FFF2-40B4-BE49-F238E27FC236}">
              <a16:creationId xmlns:a16="http://schemas.microsoft.com/office/drawing/2014/main" id="{C930CBA8-4790-4EF0-9675-C8D87925E475}"/>
            </a:ext>
          </a:extLst>
        </xdr:cNvPr>
        <xdr:cNvSpPr txBox="1"/>
      </xdr:nvSpPr>
      <xdr:spPr>
        <a:xfrm>
          <a:off x="795562" y="509427"/>
          <a:ext cx="6449567" cy="794105"/>
        </a:xfrm>
        <a:prstGeom prst="rect">
          <a:avLst/>
        </a:prstGeom>
        <a:solidFill>
          <a:srgbClr val="00B2A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200" b="1" baseline="0">
            <a:solidFill>
              <a:srgbClr val="000000"/>
            </a:solidFill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2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PROPUESTA PARA QUE LAS EMPRESAS</a:t>
          </a:r>
          <a:r>
            <a:rPr lang="es-CO" sz="12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EVALUEN SU NIVEL  DE  AVANCE  FRENTER A LA CONTINUIDAD DEL NEGOCIO </a:t>
          </a:r>
          <a:endParaRPr lang="es-C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2568</xdr:colOff>
      <xdr:row>24</xdr:row>
      <xdr:rowOff>117727</xdr:rowOff>
    </xdr:from>
    <xdr:to>
      <xdr:col>4</xdr:col>
      <xdr:colOff>279935</xdr:colOff>
      <xdr:row>30</xdr:row>
      <xdr:rowOff>178595</xdr:rowOff>
    </xdr:to>
    <xdr:sp macro="" textlink="">
      <xdr:nvSpPr>
        <xdr:cNvPr id="3" name="CuadroTexto 21">
          <a:extLst>
            <a:ext uri="{FF2B5EF4-FFF2-40B4-BE49-F238E27FC236}">
              <a16:creationId xmlns:a16="http://schemas.microsoft.com/office/drawing/2014/main" id="{FB0EFA1D-EAA2-4236-9578-473F7536B1BF}"/>
            </a:ext>
          </a:extLst>
        </xdr:cNvPr>
        <xdr:cNvSpPr txBox="1"/>
      </xdr:nvSpPr>
      <xdr:spPr>
        <a:xfrm>
          <a:off x="787428" y="4804027"/>
          <a:ext cx="6449567" cy="1203868"/>
        </a:xfrm>
        <a:prstGeom prst="rect">
          <a:avLst/>
        </a:prstGeom>
        <a:solidFill>
          <a:srgbClr val="00B2A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r>
            <a:rPr lang="es-CO" sz="1100" b="0" i="1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“La transformación, el diseño y el contenido técnico presente en este documento se encuentra protegido por las normas sobre derecho de autor y su titularidad se encuentra compartida entre ARL SURA y Consultoría en Gestión de Riesgos Suramericana S.A.S. (CGR). Este contenido es para uso exclusivo de las empresas afiliadas a ARL SURA y aquellas que CGR comercialice, por ello está prohibida su comercialización, uso, reproducción, publicación o transmisión sin la autorización previa y por escrito de ARL SURA y CGR. Todos los Derechos Reservados. © Jlulio</a:t>
          </a:r>
          <a:r>
            <a:rPr lang="es-CO" sz="1100" b="0" i="1" baseline="0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2020</a:t>
          </a:r>
          <a:r>
            <a:rPr lang="es-CO" sz="1100" b="0" i="1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</a:t>
          </a:r>
          <a:endParaRPr lang="es-CO" sz="1050" b="0">
            <a:solidFill>
              <a:schemeClr val="bg1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38101</xdr:colOff>
      <xdr:row>0</xdr:row>
      <xdr:rowOff>29767</xdr:rowOff>
    </xdr:from>
    <xdr:to>
      <xdr:col>4</xdr:col>
      <xdr:colOff>285751</xdr:colOff>
      <xdr:row>2</xdr:row>
      <xdr:rowOff>92015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5D22497-163C-4D8C-82C4-4E9C573BD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2961" y="29767"/>
          <a:ext cx="6419850" cy="4432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388856</xdr:colOff>
      <xdr:row>1</xdr:row>
      <xdr:rowOff>65617</xdr:rowOff>
    </xdr:from>
    <xdr:to>
      <xdr:col>6</xdr:col>
      <xdr:colOff>388856</xdr:colOff>
      <xdr:row>20</xdr:row>
      <xdr:rowOff>152702</xdr:rowOff>
    </xdr:to>
    <xdr:grpSp>
      <xdr:nvGrpSpPr>
        <xdr:cNvPr id="38" name="Grupo 37">
          <a:extLst>
            <a:ext uri="{FF2B5EF4-FFF2-40B4-BE49-F238E27FC236}">
              <a16:creationId xmlns:a16="http://schemas.microsoft.com/office/drawing/2014/main" id="{9BB7DC76-0F9F-4760-931D-1ABE5DEFAFB8}"/>
            </a:ext>
          </a:extLst>
        </xdr:cNvPr>
        <xdr:cNvGrpSpPr/>
      </xdr:nvGrpSpPr>
      <xdr:grpSpPr>
        <a:xfrm>
          <a:off x="388856" y="256117"/>
          <a:ext cx="6445250" cy="3928835"/>
          <a:chOff x="500743" y="97971"/>
          <a:chExt cx="6193971" cy="3603171"/>
        </a:xfrm>
      </xdr:grpSpPr>
      <xdr:graphicFrame macro="">
        <xdr:nvGraphicFramePr>
          <xdr:cNvPr id="6" name="Gráfico 5">
            <a:extLst>
              <a:ext uri="{FF2B5EF4-FFF2-40B4-BE49-F238E27FC236}">
                <a16:creationId xmlns:a16="http://schemas.microsoft.com/office/drawing/2014/main" id="{600C2D24-B837-4CAE-BA8C-2386F495036D}"/>
              </a:ext>
            </a:extLst>
          </xdr:cNvPr>
          <xdr:cNvGraphicFramePr/>
        </xdr:nvGraphicFramePr>
        <xdr:xfrm>
          <a:off x="596664" y="1667773"/>
          <a:ext cx="5967422" cy="203336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35" name="Rectángulo 34">
            <a:extLst>
              <a:ext uri="{FF2B5EF4-FFF2-40B4-BE49-F238E27FC236}">
                <a16:creationId xmlns:a16="http://schemas.microsoft.com/office/drawing/2014/main" id="{324F6316-9FFB-45AB-B74A-8D9C703D1AE4}"/>
              </a:ext>
            </a:extLst>
          </xdr:cNvPr>
          <xdr:cNvSpPr/>
        </xdr:nvSpPr>
        <xdr:spPr>
          <a:xfrm>
            <a:off x="500743" y="97971"/>
            <a:ext cx="6193971" cy="3570515"/>
          </a:xfrm>
          <a:prstGeom prst="rect">
            <a:avLst/>
          </a:prstGeom>
          <a:noFill/>
          <a:ln w="285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</xdr:grpSp>
    <xdr:clientData/>
  </xdr:twoCellAnchor>
  <xdr:twoCellAnchor>
    <xdr:from>
      <xdr:col>0</xdr:col>
      <xdr:colOff>240248</xdr:colOff>
      <xdr:row>28</xdr:row>
      <xdr:rowOff>72357</xdr:rowOff>
    </xdr:from>
    <xdr:to>
      <xdr:col>6</xdr:col>
      <xdr:colOff>266430</xdr:colOff>
      <xdr:row>40</xdr:row>
      <xdr:rowOff>117180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D18EBB53-0372-4D3D-9118-2EA2473CE966}"/>
            </a:ext>
          </a:extLst>
        </xdr:cNvPr>
        <xdr:cNvGrpSpPr/>
      </xdr:nvGrpSpPr>
      <xdr:grpSpPr>
        <a:xfrm>
          <a:off x="240248" y="5639190"/>
          <a:ext cx="6471432" cy="2330823"/>
          <a:chOff x="5569772" y="1990167"/>
          <a:chExt cx="6885242" cy="2018907"/>
        </a:xfrm>
      </xdr:grpSpPr>
      <xdr:grpSp>
        <xdr:nvGrpSpPr>
          <xdr:cNvPr id="9" name="Grupo 8">
            <a:extLst>
              <a:ext uri="{FF2B5EF4-FFF2-40B4-BE49-F238E27FC236}">
                <a16:creationId xmlns:a16="http://schemas.microsoft.com/office/drawing/2014/main" id="{24B9C91F-5B5B-4603-B402-86171CC887A5}"/>
              </a:ext>
            </a:extLst>
          </xdr:cNvPr>
          <xdr:cNvGrpSpPr/>
        </xdr:nvGrpSpPr>
        <xdr:grpSpPr>
          <a:xfrm>
            <a:off x="5569772" y="1997229"/>
            <a:ext cx="1865555" cy="2008202"/>
            <a:chOff x="4876292" y="1798319"/>
            <a:chExt cx="3749548" cy="2380825"/>
          </a:xfrm>
        </xdr:grpSpPr>
        <xdr:grpSp>
          <xdr:nvGrpSpPr>
            <xdr:cNvPr id="5" name="Grupo 4">
              <a:extLst>
                <a:ext uri="{FF2B5EF4-FFF2-40B4-BE49-F238E27FC236}">
                  <a16:creationId xmlns:a16="http://schemas.microsoft.com/office/drawing/2014/main" id="{5D3A9D49-E81C-495B-B3FC-83557BDADA8D}"/>
                </a:ext>
              </a:extLst>
            </xdr:cNvPr>
            <xdr:cNvGrpSpPr/>
          </xdr:nvGrpSpPr>
          <xdr:grpSpPr>
            <a:xfrm>
              <a:off x="4937760" y="1798319"/>
              <a:ext cx="3688080" cy="2369819"/>
              <a:chOff x="6027420" y="1813559"/>
              <a:chExt cx="3688080" cy="2369819"/>
            </a:xfrm>
          </xdr:grpSpPr>
          <xdr:graphicFrame macro="">
            <xdr:nvGraphicFramePr>
              <xdr:cNvPr id="2" name="Gráfico 1">
                <a:extLst>
                  <a:ext uri="{FF2B5EF4-FFF2-40B4-BE49-F238E27FC236}">
                    <a16:creationId xmlns:a16="http://schemas.microsoft.com/office/drawing/2014/main" id="{7C9AE76A-D7DE-48B8-8728-95F7F517E5E2}"/>
                  </a:ext>
                </a:extLst>
              </xdr:cNvPr>
              <xdr:cNvGraphicFramePr/>
            </xdr:nvGraphicFramePr>
            <xdr:xfrm>
              <a:off x="6027420" y="1813559"/>
              <a:ext cx="3688080" cy="236981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"/>
              </a:graphicData>
            </a:graphic>
          </xdr:graphicFrame>
          <xdr:sp macro="" textlink="$C$26">
            <xdr:nvSpPr>
              <xdr:cNvPr id="4" name="Rectángulo 3">
                <a:extLst>
                  <a:ext uri="{FF2B5EF4-FFF2-40B4-BE49-F238E27FC236}">
                    <a16:creationId xmlns:a16="http://schemas.microsoft.com/office/drawing/2014/main" id="{8E8845A6-C3AF-4969-8582-FC9609F803C0}"/>
                  </a:ext>
                </a:extLst>
              </xdr:cNvPr>
              <xdr:cNvSpPr/>
            </xdr:nvSpPr>
            <xdr:spPr>
              <a:xfrm>
                <a:off x="7133843" y="2796963"/>
                <a:ext cx="1613533" cy="411480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ctr"/>
                <a:fld id="{ED96C264-23E8-4A49-BB2E-7CB892CD097F}" type="TxLink">
                  <a:rPr lang="en-US" sz="1800" b="1" i="0" u="none" strike="noStrike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pPr algn="ctr"/>
                  <a:t>97%</a:t>
                </a:fld>
                <a:endParaRPr lang="es-CO" sz="1800" b="1">
                  <a:latin typeface="Arial" panose="020B0604020202020204" pitchFamily="34" charset="0"/>
                  <a:cs typeface="Arial" panose="020B0604020202020204" pitchFamily="34" charset="0"/>
                </a:endParaRPr>
              </a:p>
            </xdr:txBody>
          </xdr:sp>
        </xdr:grpSp>
        <xdr:sp macro="" textlink="">
          <xdr:nvSpPr>
            <xdr:cNvPr id="8" name="Rectángulo 7">
              <a:extLst>
                <a:ext uri="{FF2B5EF4-FFF2-40B4-BE49-F238E27FC236}">
                  <a16:creationId xmlns:a16="http://schemas.microsoft.com/office/drawing/2014/main" id="{BC22B737-FE55-4B36-9238-9BDAC8F5E0EF}"/>
                </a:ext>
              </a:extLst>
            </xdr:cNvPr>
            <xdr:cNvSpPr/>
          </xdr:nvSpPr>
          <xdr:spPr>
            <a:xfrm>
              <a:off x="4876292" y="3782905"/>
              <a:ext cx="3734182" cy="396239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es-CO" sz="1600" b="1">
                  <a:solidFill>
                    <a:srgbClr val="002060"/>
                  </a:solidFill>
                  <a:latin typeface="Bahnschrift SemiBold Condensed" panose="020B0502040204020203" pitchFamily="34" charset="0"/>
                </a:rPr>
                <a:t>SUBTOTAL PLANEAR</a:t>
              </a:r>
            </a:p>
          </xdr:txBody>
        </xdr:sp>
      </xdr:grpSp>
      <xdr:grpSp>
        <xdr:nvGrpSpPr>
          <xdr:cNvPr id="15" name="Grupo 14">
            <a:extLst>
              <a:ext uri="{FF2B5EF4-FFF2-40B4-BE49-F238E27FC236}">
                <a16:creationId xmlns:a16="http://schemas.microsoft.com/office/drawing/2014/main" id="{5AD115E2-CA2A-43B0-800B-966587E839F9}"/>
              </a:ext>
            </a:extLst>
          </xdr:cNvPr>
          <xdr:cNvGrpSpPr/>
        </xdr:nvGrpSpPr>
        <xdr:grpSpPr>
          <a:xfrm>
            <a:off x="7295926" y="2010337"/>
            <a:ext cx="1839109" cy="1998737"/>
            <a:chOff x="4887376" y="1729744"/>
            <a:chExt cx="3688080" cy="2369818"/>
          </a:xfrm>
        </xdr:grpSpPr>
        <xdr:grpSp>
          <xdr:nvGrpSpPr>
            <xdr:cNvPr id="16" name="Grupo 15">
              <a:extLst>
                <a:ext uri="{FF2B5EF4-FFF2-40B4-BE49-F238E27FC236}">
                  <a16:creationId xmlns:a16="http://schemas.microsoft.com/office/drawing/2014/main" id="{391A89C6-71BA-4EB6-B95E-D1E306A1982E}"/>
                </a:ext>
              </a:extLst>
            </xdr:cNvPr>
            <xdr:cNvGrpSpPr/>
          </xdr:nvGrpSpPr>
          <xdr:grpSpPr>
            <a:xfrm>
              <a:off x="4887376" y="1729744"/>
              <a:ext cx="3688080" cy="2369818"/>
              <a:chOff x="5977036" y="1744984"/>
              <a:chExt cx="3688080" cy="2369818"/>
            </a:xfrm>
          </xdr:grpSpPr>
          <xdr:graphicFrame macro="">
            <xdr:nvGraphicFramePr>
              <xdr:cNvPr id="18" name="Gráfico 17">
                <a:extLst>
                  <a:ext uri="{FF2B5EF4-FFF2-40B4-BE49-F238E27FC236}">
                    <a16:creationId xmlns:a16="http://schemas.microsoft.com/office/drawing/2014/main" id="{E16AE5AB-CB1D-494A-9DE2-8D0B8B8EFFD6}"/>
                  </a:ext>
                </a:extLst>
              </xdr:cNvPr>
              <xdr:cNvGraphicFramePr/>
            </xdr:nvGraphicFramePr>
            <xdr:xfrm>
              <a:off x="5977036" y="1744984"/>
              <a:ext cx="3688080" cy="236981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"/>
              </a:graphicData>
            </a:graphic>
          </xdr:graphicFrame>
          <xdr:sp macro="" textlink="$C$27">
            <xdr:nvSpPr>
              <xdr:cNvPr id="19" name="Rectángulo 18">
                <a:extLst>
                  <a:ext uri="{FF2B5EF4-FFF2-40B4-BE49-F238E27FC236}">
                    <a16:creationId xmlns:a16="http://schemas.microsoft.com/office/drawing/2014/main" id="{BC69BA3A-9EEA-44BB-B292-0EC430775580}"/>
                  </a:ext>
                </a:extLst>
              </xdr:cNvPr>
              <xdr:cNvSpPr/>
            </xdr:nvSpPr>
            <xdr:spPr>
              <a:xfrm>
                <a:off x="6959894" y="2728393"/>
                <a:ext cx="1782570" cy="411480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ctr"/>
                <a:fld id="{80245740-B6FC-45D3-B661-3F464783826F}" type="TxLink">
                  <a:rPr lang="en-US" sz="1800" b="1" i="0" u="none" strike="noStrike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pPr algn="ctr"/>
                  <a:t>100%</a:t>
                </a:fld>
                <a:endParaRPr lang="es-CO" sz="4400" b="1">
                  <a:latin typeface="Arial" panose="020B0604020202020204" pitchFamily="34" charset="0"/>
                  <a:cs typeface="Arial" panose="020B0604020202020204" pitchFamily="34" charset="0"/>
                </a:endParaRPr>
              </a:p>
            </xdr:txBody>
          </xdr:sp>
        </xdr:grpSp>
        <xdr:sp macro="" textlink="">
          <xdr:nvSpPr>
            <xdr:cNvPr id="17" name="Rectángulo 16">
              <a:extLst>
                <a:ext uri="{FF2B5EF4-FFF2-40B4-BE49-F238E27FC236}">
                  <a16:creationId xmlns:a16="http://schemas.microsoft.com/office/drawing/2014/main" id="{DD9473AA-1905-4D03-B43F-B1BAFDEF28E0}"/>
                </a:ext>
              </a:extLst>
            </xdr:cNvPr>
            <xdr:cNvSpPr/>
          </xdr:nvSpPr>
          <xdr:spPr>
            <a:xfrm>
              <a:off x="5027188" y="3681366"/>
              <a:ext cx="3486794" cy="396241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es-CO" sz="1600" b="1">
                  <a:solidFill>
                    <a:srgbClr val="002060"/>
                  </a:solidFill>
                  <a:latin typeface="Bahnschrift SemiBold Condensed" panose="020B0502040204020203" pitchFamily="34" charset="0"/>
                </a:rPr>
                <a:t>SUBTOTAL</a:t>
              </a:r>
              <a:r>
                <a:rPr lang="es-CO" sz="1600" b="1" baseline="0">
                  <a:solidFill>
                    <a:srgbClr val="002060"/>
                  </a:solidFill>
                  <a:latin typeface="Bahnschrift SemiBold Condensed" panose="020B0502040204020203" pitchFamily="34" charset="0"/>
                </a:rPr>
                <a:t> HACER</a:t>
              </a:r>
              <a:endParaRPr lang="es-CO" sz="1600" b="1">
                <a:solidFill>
                  <a:srgbClr val="002060"/>
                </a:solidFill>
                <a:latin typeface="Bahnschrift SemiBold Condensed" panose="020B0502040204020203" pitchFamily="34" charset="0"/>
              </a:endParaRPr>
            </a:p>
          </xdr:txBody>
        </xdr:sp>
      </xdr:grpSp>
      <xdr:grpSp>
        <xdr:nvGrpSpPr>
          <xdr:cNvPr id="20" name="Grupo 19">
            <a:extLst>
              <a:ext uri="{FF2B5EF4-FFF2-40B4-BE49-F238E27FC236}">
                <a16:creationId xmlns:a16="http://schemas.microsoft.com/office/drawing/2014/main" id="{39A6DA07-23BA-47BE-B5DC-96CF40F741A8}"/>
              </a:ext>
            </a:extLst>
          </xdr:cNvPr>
          <xdr:cNvGrpSpPr/>
        </xdr:nvGrpSpPr>
        <xdr:grpSpPr>
          <a:xfrm>
            <a:off x="8793781" y="2002716"/>
            <a:ext cx="2062685" cy="1998738"/>
            <a:chOff x="4579943" y="1729741"/>
            <a:chExt cx="4132623" cy="2369819"/>
          </a:xfrm>
        </xdr:grpSpPr>
        <xdr:grpSp>
          <xdr:nvGrpSpPr>
            <xdr:cNvPr id="21" name="Grupo 20">
              <a:extLst>
                <a:ext uri="{FF2B5EF4-FFF2-40B4-BE49-F238E27FC236}">
                  <a16:creationId xmlns:a16="http://schemas.microsoft.com/office/drawing/2014/main" id="{DE0641D9-F6C1-4903-AD27-AF3CE663D567}"/>
                </a:ext>
              </a:extLst>
            </xdr:cNvPr>
            <xdr:cNvGrpSpPr/>
          </xdr:nvGrpSpPr>
          <xdr:grpSpPr>
            <a:xfrm>
              <a:off x="4887376" y="1729741"/>
              <a:ext cx="3688080" cy="2369819"/>
              <a:chOff x="5977036" y="1744981"/>
              <a:chExt cx="3688080" cy="2369819"/>
            </a:xfrm>
          </xdr:grpSpPr>
          <xdr:graphicFrame macro="">
            <xdr:nvGraphicFramePr>
              <xdr:cNvPr id="23" name="Gráfico 22">
                <a:extLst>
                  <a:ext uri="{FF2B5EF4-FFF2-40B4-BE49-F238E27FC236}">
                    <a16:creationId xmlns:a16="http://schemas.microsoft.com/office/drawing/2014/main" id="{6E3994BD-DC78-4B2A-95DC-0395335791DA}"/>
                  </a:ext>
                </a:extLst>
              </xdr:cNvPr>
              <xdr:cNvGraphicFramePr/>
            </xdr:nvGraphicFramePr>
            <xdr:xfrm>
              <a:off x="5977036" y="1744981"/>
              <a:ext cx="3688080" cy="236981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"/>
              </a:graphicData>
            </a:graphic>
          </xdr:graphicFrame>
          <xdr:sp macro="" textlink="$C$28">
            <xdr:nvSpPr>
              <xdr:cNvPr id="24" name="Rectángulo 23">
                <a:extLst>
                  <a:ext uri="{FF2B5EF4-FFF2-40B4-BE49-F238E27FC236}">
                    <a16:creationId xmlns:a16="http://schemas.microsoft.com/office/drawing/2014/main" id="{D1FCADCA-30E4-4683-AA6E-BCFF0F0B37AC}"/>
                  </a:ext>
                </a:extLst>
              </xdr:cNvPr>
              <xdr:cNvSpPr/>
            </xdr:nvSpPr>
            <xdr:spPr>
              <a:xfrm>
                <a:off x="6983238" y="2705387"/>
                <a:ext cx="1767203" cy="411479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marL="0" indent="0" algn="ctr"/>
                <a:fld id="{0D1FE99A-677D-46BA-B018-E4ED75E35E20}" type="TxLink">
                  <a:rPr lang="en-US" sz="1800" b="1" i="0" u="none" strike="noStrike">
                    <a:solidFill>
                      <a:srgbClr val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rPr>
                  <a:pPr marL="0" indent="0" algn="ctr"/>
                  <a:t>100%</a:t>
                </a:fld>
                <a:endParaRPr lang="es-CO" sz="1800" b="1" i="0" u="none" strike="noStrike">
                  <a:solidFill>
                    <a:srgbClr val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endParaRPr>
              </a:p>
            </xdr:txBody>
          </xdr:sp>
        </xdr:grpSp>
        <xdr:sp macro="" textlink="">
          <xdr:nvSpPr>
            <xdr:cNvPr id="22" name="Rectángulo 21">
              <a:extLst>
                <a:ext uri="{FF2B5EF4-FFF2-40B4-BE49-F238E27FC236}">
                  <a16:creationId xmlns:a16="http://schemas.microsoft.com/office/drawing/2014/main" id="{C35E6E3C-737C-4E36-B375-4CEB704D7748}"/>
                </a:ext>
              </a:extLst>
            </xdr:cNvPr>
            <xdr:cNvSpPr/>
          </xdr:nvSpPr>
          <xdr:spPr>
            <a:xfrm>
              <a:off x="4579943" y="3690223"/>
              <a:ext cx="4132623" cy="396241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ctr"/>
              <a:r>
                <a:rPr lang="es-CO" sz="1600" b="1">
                  <a:solidFill>
                    <a:srgbClr val="002060"/>
                  </a:solidFill>
                  <a:latin typeface="Bahnschrift SemiBold Condensed" panose="020B0502040204020203" pitchFamily="34" charset="0"/>
                  <a:ea typeface="+mn-ea"/>
                  <a:cs typeface="+mn-cs"/>
                </a:rPr>
                <a:t>SUBTOTAL VERIFICAR</a:t>
              </a:r>
            </a:p>
          </xdr:txBody>
        </xdr:sp>
      </xdr:grpSp>
      <xdr:grpSp>
        <xdr:nvGrpSpPr>
          <xdr:cNvPr id="25" name="Grupo 24">
            <a:extLst>
              <a:ext uri="{FF2B5EF4-FFF2-40B4-BE49-F238E27FC236}">
                <a16:creationId xmlns:a16="http://schemas.microsoft.com/office/drawing/2014/main" id="{B7077E91-D1E8-4F5A-A724-6AB262CD5196}"/>
              </a:ext>
            </a:extLst>
          </xdr:cNvPr>
          <xdr:cNvGrpSpPr/>
        </xdr:nvGrpSpPr>
        <xdr:grpSpPr>
          <a:xfrm>
            <a:off x="10608669" y="1990167"/>
            <a:ext cx="1846345" cy="2007096"/>
            <a:chOff x="4876272" y="1729752"/>
            <a:chExt cx="3699184" cy="2379729"/>
          </a:xfrm>
        </xdr:grpSpPr>
        <xdr:grpSp>
          <xdr:nvGrpSpPr>
            <xdr:cNvPr id="26" name="Grupo 25">
              <a:extLst>
                <a:ext uri="{FF2B5EF4-FFF2-40B4-BE49-F238E27FC236}">
                  <a16:creationId xmlns:a16="http://schemas.microsoft.com/office/drawing/2014/main" id="{E7EBB204-5AE7-4532-B7CF-A8B230902991}"/>
                </a:ext>
              </a:extLst>
            </xdr:cNvPr>
            <xdr:cNvGrpSpPr/>
          </xdr:nvGrpSpPr>
          <xdr:grpSpPr>
            <a:xfrm>
              <a:off x="4887376" y="1729752"/>
              <a:ext cx="3688080" cy="2369821"/>
              <a:chOff x="5977036" y="1744992"/>
              <a:chExt cx="3688080" cy="2369821"/>
            </a:xfrm>
          </xdr:grpSpPr>
          <xdr:graphicFrame macro="">
            <xdr:nvGraphicFramePr>
              <xdr:cNvPr id="28" name="Gráfico 27">
                <a:extLst>
                  <a:ext uri="{FF2B5EF4-FFF2-40B4-BE49-F238E27FC236}">
                    <a16:creationId xmlns:a16="http://schemas.microsoft.com/office/drawing/2014/main" id="{6CC27C63-B6A6-4D3C-9DCA-B36DBB921544}"/>
                  </a:ext>
                </a:extLst>
              </xdr:cNvPr>
              <xdr:cNvGraphicFramePr/>
            </xdr:nvGraphicFramePr>
            <xdr:xfrm>
              <a:off x="5977036" y="1744992"/>
              <a:ext cx="3688080" cy="236982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5"/>
              </a:graphicData>
            </a:graphic>
          </xdr:graphicFrame>
          <xdr:sp macro="" textlink="$C$29">
            <xdr:nvSpPr>
              <xdr:cNvPr id="29" name="Rectángulo 28">
                <a:extLst>
                  <a:ext uri="{FF2B5EF4-FFF2-40B4-BE49-F238E27FC236}">
                    <a16:creationId xmlns:a16="http://schemas.microsoft.com/office/drawing/2014/main" id="{A8EB44E9-D18C-4545-A873-448056338632}"/>
                  </a:ext>
                </a:extLst>
              </xdr:cNvPr>
              <xdr:cNvSpPr/>
            </xdr:nvSpPr>
            <xdr:spPr>
              <a:xfrm>
                <a:off x="6960522" y="2716901"/>
                <a:ext cx="1767203" cy="411480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marL="0" indent="0" algn="ctr"/>
                <a:fld id="{119D1128-6D35-4408-9F69-7F73B8CDE425}" type="TxLink">
                  <a:rPr lang="en-US" sz="1800" b="1" i="0" u="none" strike="noStrike">
                    <a:solidFill>
                      <a:srgbClr val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rPr>
                  <a:pPr marL="0" indent="0" algn="ctr"/>
                  <a:t>100%</a:t>
                </a:fld>
                <a:endParaRPr lang="es-CO" sz="1800" b="1" i="0" u="none" strike="noStrike">
                  <a:solidFill>
                    <a:srgbClr val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endParaRPr>
              </a:p>
            </xdr:txBody>
          </xdr:sp>
        </xdr:grpSp>
        <xdr:sp macro="" textlink="">
          <xdr:nvSpPr>
            <xdr:cNvPr id="27" name="Rectángulo 26">
              <a:extLst>
                <a:ext uri="{FF2B5EF4-FFF2-40B4-BE49-F238E27FC236}">
                  <a16:creationId xmlns:a16="http://schemas.microsoft.com/office/drawing/2014/main" id="{42130285-946D-41E1-96C7-3D0F054AB802}"/>
                </a:ext>
              </a:extLst>
            </xdr:cNvPr>
            <xdr:cNvSpPr/>
          </xdr:nvSpPr>
          <xdr:spPr>
            <a:xfrm>
              <a:off x="4876272" y="3713240"/>
              <a:ext cx="3655838" cy="396241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ctr"/>
              <a:r>
                <a:rPr lang="es-CO" sz="1600" b="1">
                  <a:solidFill>
                    <a:srgbClr val="002060"/>
                  </a:solidFill>
                  <a:latin typeface="Bahnschrift SemiBold Condensed" panose="020B0502040204020203" pitchFamily="34" charset="0"/>
                  <a:ea typeface="+mn-ea"/>
                  <a:cs typeface="+mn-cs"/>
                </a:rPr>
                <a:t>SUBTOTAL ACTUAR</a:t>
              </a:r>
            </a:p>
          </xdr:txBody>
        </xdr:sp>
      </xdr:grpSp>
    </xdr:grpSp>
    <xdr:clientData/>
  </xdr:twoCellAnchor>
  <xdr:twoCellAnchor>
    <xdr:from>
      <xdr:col>0</xdr:col>
      <xdr:colOff>286614</xdr:colOff>
      <xdr:row>21</xdr:row>
      <xdr:rowOff>65314</xdr:rowOff>
    </xdr:from>
    <xdr:to>
      <xdr:col>6</xdr:col>
      <xdr:colOff>283023</xdr:colOff>
      <xdr:row>40</xdr:row>
      <xdr:rowOff>119743</xdr:rowOff>
    </xdr:to>
    <xdr:sp macro="" textlink="">
      <xdr:nvSpPr>
        <xdr:cNvPr id="36" name="Rectángulo 35">
          <a:extLst>
            <a:ext uri="{FF2B5EF4-FFF2-40B4-BE49-F238E27FC236}">
              <a16:creationId xmlns:a16="http://schemas.microsoft.com/office/drawing/2014/main" id="{D78AEF9A-25A1-4E48-82D9-83E497AABC05}"/>
            </a:ext>
          </a:extLst>
        </xdr:cNvPr>
        <xdr:cNvSpPr/>
      </xdr:nvSpPr>
      <xdr:spPr>
        <a:xfrm>
          <a:off x="286614" y="4071257"/>
          <a:ext cx="6451638" cy="3570515"/>
        </a:xfrm>
        <a:prstGeom prst="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112258</xdr:colOff>
      <xdr:row>1</xdr:row>
      <xdr:rowOff>87087</xdr:rowOff>
    </xdr:from>
    <xdr:to>
      <xdr:col>12</xdr:col>
      <xdr:colOff>374028</xdr:colOff>
      <xdr:row>40</xdr:row>
      <xdr:rowOff>141515</xdr:rowOff>
    </xdr:to>
    <xdr:grpSp>
      <xdr:nvGrpSpPr>
        <xdr:cNvPr id="40" name="Grupo 39">
          <a:extLst>
            <a:ext uri="{FF2B5EF4-FFF2-40B4-BE49-F238E27FC236}">
              <a16:creationId xmlns:a16="http://schemas.microsoft.com/office/drawing/2014/main" id="{42A59353-1132-48C0-A271-25914DFF0F95}"/>
            </a:ext>
          </a:extLst>
        </xdr:cNvPr>
        <xdr:cNvGrpSpPr/>
      </xdr:nvGrpSpPr>
      <xdr:grpSpPr>
        <a:xfrm>
          <a:off x="7012591" y="277587"/>
          <a:ext cx="5923854" cy="7716761"/>
          <a:chOff x="7289074" y="87086"/>
          <a:chExt cx="6013269" cy="7271657"/>
        </a:xfrm>
      </xdr:grpSpPr>
      <xdr:graphicFrame macro="">
        <xdr:nvGraphicFramePr>
          <xdr:cNvPr id="33" name="Gráfico 32">
            <a:extLst>
              <a:ext uri="{FF2B5EF4-FFF2-40B4-BE49-F238E27FC236}">
                <a16:creationId xmlns:a16="http://schemas.microsoft.com/office/drawing/2014/main" id="{E75442DC-915A-4E58-88D2-E247EE52771A}"/>
              </a:ext>
            </a:extLst>
          </xdr:cNvPr>
          <xdr:cNvGraphicFramePr/>
        </xdr:nvGraphicFramePr>
        <xdr:xfrm>
          <a:off x="7401273" y="329230"/>
          <a:ext cx="5837511" cy="480850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xdr:sp macro="" textlink="">
        <xdr:nvSpPr>
          <xdr:cNvPr id="39" name="Rectángulo 38">
            <a:extLst>
              <a:ext uri="{FF2B5EF4-FFF2-40B4-BE49-F238E27FC236}">
                <a16:creationId xmlns:a16="http://schemas.microsoft.com/office/drawing/2014/main" id="{57D6895F-4943-4E4F-88B6-290721B8EEF4}"/>
              </a:ext>
            </a:extLst>
          </xdr:cNvPr>
          <xdr:cNvSpPr/>
        </xdr:nvSpPr>
        <xdr:spPr>
          <a:xfrm>
            <a:off x="7289074" y="87086"/>
            <a:ext cx="6013269" cy="7271657"/>
          </a:xfrm>
          <a:prstGeom prst="rect">
            <a:avLst/>
          </a:prstGeom>
          <a:noFill/>
          <a:ln w="285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Diego Fernando Robayo Cuartas" id="{0783C82D-96D8-414E-9D87-C3B599DBCE2F}" userId="S::dfrobayo@sura.com.co::1e8c5838-c2b2-428a-824c-37ad61ef9895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40" dT="2020-07-01T17:35:37.08" personId="{0783C82D-96D8-414E-9D87-C3B599DBCE2F}" id="{59CCF4D8-A025-453D-BB92-69F988F2DD4F}">
    <text>Ver las competencias recomendadas en la ISO 22301, numeral 7.2</text>
  </threadedComment>
  <threadedComment ref="F67" dT="2020-06-09T17:08:56.34" personId="{0783C82D-96D8-414E-9D87-C3B599DBCE2F}" id="{F5039064-F77B-46AC-BD0F-5CB65DD75662}">
    <text>Los riesgos en este subnumeral se relacionan con la interrupción de las actividades de negocio. Los riesgos y las oportunidades relacionados con la eficacia del sistema de gestión se abordan en el númeral 6.1.</text>
  </threadedComment>
</ThreadedComment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8"/>
  <sheetViews>
    <sheetView zoomScale="85" zoomScaleNormal="85" workbookViewId="0">
      <selection activeCell="F17" sqref="F17"/>
    </sheetView>
  </sheetViews>
  <sheetFormatPr baseColWidth="10" defaultColWidth="11.42578125" defaultRowHeight="14.25" x14ac:dyDescent="0.25"/>
  <cols>
    <col min="1" max="1" width="11.42578125" style="28"/>
    <col min="2" max="2" width="21" style="28" bestFit="1" customWidth="1"/>
    <col min="3" max="3" width="38.7109375" style="28" customWidth="1"/>
    <col min="4" max="4" width="53.28515625" style="28" bestFit="1" customWidth="1"/>
    <col min="5" max="16384" width="11.42578125" style="28"/>
  </cols>
  <sheetData>
    <row r="2" spans="2:11" ht="27" customHeight="1" x14ac:dyDescent="0.25">
      <c r="B2" s="81" t="s">
        <v>13</v>
      </c>
      <c r="C2" s="81" t="s">
        <v>14</v>
      </c>
      <c r="D2" s="81" t="s">
        <v>15</v>
      </c>
      <c r="I2" s="29" t="s">
        <v>16</v>
      </c>
      <c r="J2" s="29" t="s">
        <v>16</v>
      </c>
      <c r="K2" s="29" t="s">
        <v>17</v>
      </c>
    </row>
    <row r="3" spans="2:11" ht="28.5" x14ac:dyDescent="0.25">
      <c r="B3" s="30" t="s">
        <v>281</v>
      </c>
      <c r="C3" s="30" t="s">
        <v>0</v>
      </c>
      <c r="D3" s="31" t="s">
        <v>18</v>
      </c>
      <c r="I3" s="29" t="s">
        <v>19</v>
      </c>
      <c r="J3" s="29" t="s">
        <v>19</v>
      </c>
      <c r="K3" s="29" t="s">
        <v>20</v>
      </c>
    </row>
    <row r="4" spans="2:11" ht="28.5" x14ac:dyDescent="0.25">
      <c r="B4" s="30" t="s">
        <v>281</v>
      </c>
      <c r="C4" s="30" t="s">
        <v>1</v>
      </c>
      <c r="D4" s="31" t="s">
        <v>21</v>
      </c>
      <c r="I4" s="29" t="s">
        <v>22</v>
      </c>
      <c r="J4" s="29" t="s">
        <v>23</v>
      </c>
      <c r="K4" s="29" t="s">
        <v>24</v>
      </c>
    </row>
    <row r="5" spans="2:11" ht="28.5" x14ac:dyDescent="0.2">
      <c r="B5" s="30" t="s">
        <v>281</v>
      </c>
      <c r="C5" s="30" t="s">
        <v>2</v>
      </c>
      <c r="D5" s="31" t="s">
        <v>25</v>
      </c>
      <c r="I5" s="32"/>
      <c r="J5" s="32"/>
      <c r="K5" s="32"/>
    </row>
    <row r="6" spans="2:11" ht="42.75" x14ac:dyDescent="0.2">
      <c r="B6" s="30" t="s">
        <v>281</v>
      </c>
      <c r="C6" s="30" t="s">
        <v>3</v>
      </c>
      <c r="D6" s="31" t="s">
        <v>26</v>
      </c>
      <c r="I6" s="32"/>
      <c r="J6" s="32"/>
      <c r="K6" s="32"/>
    </row>
    <row r="7" spans="2:11" ht="42.75" x14ac:dyDescent="0.2">
      <c r="B7" s="30" t="s">
        <v>281</v>
      </c>
      <c r="C7" s="30" t="s">
        <v>4</v>
      </c>
      <c r="D7" s="31" t="s">
        <v>27</v>
      </c>
      <c r="I7" s="29" t="s">
        <v>16</v>
      </c>
      <c r="J7" s="29" t="s">
        <v>16</v>
      </c>
      <c r="K7" s="32"/>
    </row>
    <row r="8" spans="2:11" ht="28.5" x14ac:dyDescent="0.2">
      <c r="B8" s="30" t="s">
        <v>281</v>
      </c>
      <c r="C8" s="30" t="s">
        <v>5</v>
      </c>
      <c r="D8" s="31" t="s">
        <v>28</v>
      </c>
      <c r="I8" s="29" t="s">
        <v>19</v>
      </c>
      <c r="J8" s="29" t="s">
        <v>19</v>
      </c>
      <c r="K8" s="32"/>
    </row>
    <row r="9" spans="2:11" ht="28.5" x14ac:dyDescent="0.2">
      <c r="B9" s="30" t="s">
        <v>281</v>
      </c>
      <c r="C9" s="30" t="s">
        <v>6</v>
      </c>
      <c r="D9" s="31" t="s">
        <v>29</v>
      </c>
      <c r="I9" s="29" t="s">
        <v>22</v>
      </c>
      <c r="J9" s="29" t="s">
        <v>23</v>
      </c>
      <c r="K9" s="32"/>
    </row>
    <row r="10" spans="2:11" ht="28.5" x14ac:dyDescent="0.2">
      <c r="B10" s="30" t="s">
        <v>281</v>
      </c>
      <c r="C10" s="30" t="s">
        <v>7</v>
      </c>
      <c r="D10" s="31" t="s">
        <v>30</v>
      </c>
      <c r="I10" s="32" t="s">
        <v>31</v>
      </c>
      <c r="J10" s="32" t="s">
        <v>31</v>
      </c>
      <c r="K10" s="32"/>
    </row>
    <row r="11" spans="2:11" ht="28.5" x14ac:dyDescent="0.25">
      <c r="B11" s="30" t="s">
        <v>281</v>
      </c>
      <c r="C11" s="30" t="s">
        <v>8</v>
      </c>
      <c r="D11" s="31" t="s">
        <v>32</v>
      </c>
    </row>
    <row r="12" spans="2:11" ht="28.5" x14ac:dyDescent="0.25">
      <c r="B12" s="30" t="s">
        <v>281</v>
      </c>
      <c r="C12" s="30" t="s">
        <v>7</v>
      </c>
      <c r="D12" s="31" t="s">
        <v>33</v>
      </c>
    </row>
    <row r="13" spans="2:11" ht="28.5" x14ac:dyDescent="0.25">
      <c r="B13" s="30" t="s">
        <v>281</v>
      </c>
      <c r="C13" s="30" t="s">
        <v>9</v>
      </c>
      <c r="D13" s="31" t="s">
        <v>34</v>
      </c>
    </row>
    <row r="14" spans="2:11" ht="28.5" x14ac:dyDescent="0.25">
      <c r="B14" s="30" t="s">
        <v>281</v>
      </c>
      <c r="C14" s="31" t="s">
        <v>10</v>
      </c>
      <c r="D14" s="31" t="s">
        <v>35</v>
      </c>
    </row>
    <row r="15" spans="2:11" ht="28.5" x14ac:dyDescent="0.25">
      <c r="B15" s="30" t="s">
        <v>281</v>
      </c>
      <c r="C15" s="31" t="s">
        <v>11</v>
      </c>
      <c r="D15" s="31" t="s">
        <v>36</v>
      </c>
    </row>
    <row r="16" spans="2:11" ht="28.5" x14ac:dyDescent="0.25">
      <c r="B16" s="30" t="s">
        <v>281</v>
      </c>
      <c r="C16" s="31" t="s">
        <v>12</v>
      </c>
      <c r="D16" s="31" t="s">
        <v>284</v>
      </c>
    </row>
    <row r="17" spans="2:4" ht="57" x14ac:dyDescent="0.25">
      <c r="B17" s="30" t="s">
        <v>282</v>
      </c>
      <c r="C17" s="30" t="s">
        <v>296</v>
      </c>
      <c r="D17" s="31" t="s">
        <v>283</v>
      </c>
    </row>
    <row r="18" spans="2:4" ht="71.25" x14ac:dyDescent="0.25">
      <c r="B18" s="30" t="s">
        <v>282</v>
      </c>
      <c r="C18" s="30" t="s">
        <v>298</v>
      </c>
      <c r="D18" s="31" t="s">
        <v>297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G24"/>
  <sheetViews>
    <sheetView showGridLines="0" workbookViewId="0">
      <selection activeCell="C17" sqref="C17"/>
    </sheetView>
  </sheetViews>
  <sheetFormatPr baseColWidth="10" defaultColWidth="11.42578125" defaultRowHeight="15" x14ac:dyDescent="0.2"/>
  <cols>
    <col min="1" max="1" width="11.42578125" style="27"/>
    <col min="2" max="2" width="3.5703125" style="27" customWidth="1"/>
    <col min="3" max="3" width="33.140625" style="27" customWidth="1"/>
    <col min="4" max="4" width="53.28515625" style="27" customWidth="1"/>
    <col min="5" max="5" width="4.42578125" style="27" customWidth="1"/>
    <col min="6" max="16384" width="11.42578125" style="27"/>
  </cols>
  <sheetData>
    <row r="8" spans="2:5" x14ac:dyDescent="0.2">
      <c r="B8" s="26"/>
      <c r="C8" s="26"/>
      <c r="D8" s="26"/>
      <c r="E8" s="26"/>
    </row>
    <row r="9" spans="2:5" ht="15.75" x14ac:dyDescent="0.2">
      <c r="B9" s="26"/>
      <c r="C9" s="77" t="s">
        <v>0</v>
      </c>
      <c r="D9" s="78"/>
      <c r="E9" s="26"/>
    </row>
    <row r="10" spans="2:5" ht="15.75" x14ac:dyDescent="0.2">
      <c r="B10" s="26"/>
      <c r="C10" s="77" t="s">
        <v>1</v>
      </c>
      <c r="D10" s="78"/>
      <c r="E10" s="26"/>
    </row>
    <row r="11" spans="2:5" ht="15.75" x14ac:dyDescent="0.2">
      <c r="B11" s="26"/>
      <c r="C11" s="77" t="s">
        <v>303</v>
      </c>
      <c r="D11" s="78"/>
      <c r="E11" s="26"/>
    </row>
    <row r="12" spans="2:5" ht="15.75" x14ac:dyDescent="0.2">
      <c r="B12" s="26"/>
      <c r="C12" s="77" t="s">
        <v>2</v>
      </c>
      <c r="D12" s="78"/>
      <c r="E12" s="26"/>
    </row>
    <row r="13" spans="2:5" ht="15.75" x14ac:dyDescent="0.2">
      <c r="B13" s="26"/>
      <c r="C13" s="77" t="s">
        <v>3</v>
      </c>
      <c r="D13" s="78"/>
      <c r="E13" s="26"/>
    </row>
    <row r="14" spans="2:5" ht="31.5" x14ac:dyDescent="0.2">
      <c r="B14" s="26"/>
      <c r="C14" s="77" t="s">
        <v>4</v>
      </c>
      <c r="D14" s="78"/>
      <c r="E14" s="26"/>
    </row>
    <row r="15" spans="2:5" ht="15.75" x14ac:dyDescent="0.2">
      <c r="B15" s="26"/>
      <c r="C15" s="77" t="s">
        <v>5</v>
      </c>
      <c r="D15" s="78"/>
      <c r="E15" s="26"/>
    </row>
    <row r="16" spans="2:5" ht="15.75" x14ac:dyDescent="0.2">
      <c r="B16" s="26"/>
      <c r="C16" s="77" t="s">
        <v>6</v>
      </c>
      <c r="D16" s="78"/>
      <c r="E16" s="26"/>
    </row>
    <row r="17" spans="2:7" ht="15.75" x14ac:dyDescent="0.2">
      <c r="B17" s="26"/>
      <c r="C17" s="77" t="s">
        <v>7</v>
      </c>
      <c r="D17" s="78"/>
      <c r="E17" s="26"/>
    </row>
    <row r="18" spans="2:7" ht="15.75" x14ac:dyDescent="0.2">
      <c r="B18" s="26"/>
      <c r="C18" s="77" t="s">
        <v>8</v>
      </c>
      <c r="D18" s="78"/>
      <c r="E18" s="26"/>
    </row>
    <row r="19" spans="2:7" ht="15.75" x14ac:dyDescent="0.2">
      <c r="B19" s="26"/>
      <c r="C19" s="77" t="s">
        <v>7</v>
      </c>
      <c r="D19" s="78"/>
      <c r="E19" s="26"/>
    </row>
    <row r="20" spans="2:7" ht="15.75" x14ac:dyDescent="0.2">
      <c r="B20" s="26"/>
      <c r="C20" s="77" t="s">
        <v>9</v>
      </c>
      <c r="D20" s="78"/>
      <c r="E20" s="26"/>
    </row>
    <row r="21" spans="2:7" ht="15.75" x14ac:dyDescent="0.2">
      <c r="B21" s="26"/>
      <c r="C21" s="77" t="s">
        <v>10</v>
      </c>
      <c r="D21" s="78"/>
      <c r="E21" s="26"/>
      <c r="F21" s="79"/>
      <c r="G21" s="79"/>
    </row>
    <row r="22" spans="2:7" ht="15.75" x14ac:dyDescent="0.2">
      <c r="B22" s="26"/>
      <c r="C22" s="77" t="s">
        <v>11</v>
      </c>
      <c r="D22" s="78"/>
      <c r="E22" s="26"/>
    </row>
    <row r="23" spans="2:7" ht="15.75" x14ac:dyDescent="0.2">
      <c r="B23" s="26"/>
      <c r="C23" s="77" t="s">
        <v>12</v>
      </c>
      <c r="D23" s="78"/>
      <c r="E23" s="26"/>
    </row>
    <row r="24" spans="2:7" x14ac:dyDescent="0.2">
      <c r="B24" s="26"/>
      <c r="C24" s="26"/>
      <c r="D24" s="26"/>
      <c r="E24" s="26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43"/>
  <sheetViews>
    <sheetView tabSelected="1" zoomScale="50" zoomScaleNormal="50" workbookViewId="0">
      <selection activeCell="E4" sqref="E4:E21"/>
    </sheetView>
  </sheetViews>
  <sheetFormatPr baseColWidth="10" defaultColWidth="11.42578125" defaultRowHeight="15" x14ac:dyDescent="0.25"/>
  <cols>
    <col min="2" max="2" width="20.85546875" bestFit="1" customWidth="1"/>
    <col min="3" max="4" width="29.42578125" customWidth="1"/>
    <col min="5" max="5" width="70.85546875" customWidth="1"/>
    <col min="6" max="6" width="86.42578125" customWidth="1"/>
    <col min="7" max="7" width="90.42578125" style="21" customWidth="1"/>
    <col min="8" max="8" width="25.85546875" bestFit="1" customWidth="1"/>
    <col min="9" max="9" width="29.140625" hidden="1" customWidth="1"/>
    <col min="10" max="10" width="16.7109375" customWidth="1"/>
    <col min="11" max="12" width="23.7109375" customWidth="1"/>
    <col min="13" max="13" width="28.42578125" bestFit="1" customWidth="1"/>
  </cols>
  <sheetData>
    <row r="1" spans="1:14" s="22" customFormat="1" ht="48" customHeight="1" x14ac:dyDescent="0.25">
      <c r="A1" s="219" t="s">
        <v>295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</row>
    <row r="2" spans="1:14" s="22" customFormat="1" ht="24.75" customHeight="1" x14ac:dyDescent="0.25">
      <c r="A2" s="90"/>
      <c r="B2" s="91"/>
      <c r="C2" s="90"/>
      <c r="D2" s="90"/>
      <c r="E2" s="90"/>
      <c r="F2" s="90"/>
      <c r="G2" s="90"/>
      <c r="H2" s="90"/>
      <c r="I2" s="90"/>
      <c r="J2" s="220" t="s">
        <v>299</v>
      </c>
      <c r="K2" s="220"/>
      <c r="L2" s="220"/>
      <c r="M2" s="220"/>
    </row>
    <row r="3" spans="1:14" s="85" customFormat="1" ht="35.25" customHeight="1" thickBot="1" x14ac:dyDescent="0.3">
      <c r="A3" s="93" t="s">
        <v>90</v>
      </c>
      <c r="B3" s="93" t="s">
        <v>91</v>
      </c>
      <c r="C3" s="93" t="s">
        <v>92</v>
      </c>
      <c r="D3" s="93" t="s">
        <v>93</v>
      </c>
      <c r="E3" s="93" t="s">
        <v>294</v>
      </c>
      <c r="F3" s="157" t="s">
        <v>94</v>
      </c>
      <c r="G3" s="157"/>
      <c r="H3" s="94" t="s">
        <v>95</v>
      </c>
      <c r="I3" s="95" t="s">
        <v>96</v>
      </c>
      <c r="J3" s="93" t="s">
        <v>293</v>
      </c>
      <c r="K3" s="93" t="s">
        <v>292</v>
      </c>
      <c r="L3" s="93" t="s">
        <v>300</v>
      </c>
      <c r="M3" s="103" t="s">
        <v>301</v>
      </c>
    </row>
    <row r="4" spans="1:14" s="22" customFormat="1" ht="30" customHeight="1" x14ac:dyDescent="0.25">
      <c r="A4" s="113" t="s">
        <v>97</v>
      </c>
      <c r="B4" s="116" t="s">
        <v>98</v>
      </c>
      <c r="C4" s="151" t="s">
        <v>99</v>
      </c>
      <c r="D4" s="181" t="s">
        <v>288</v>
      </c>
      <c r="E4" s="148" t="s">
        <v>100</v>
      </c>
      <c r="F4" s="146" t="s">
        <v>101</v>
      </c>
      <c r="G4" s="45" t="s">
        <v>304</v>
      </c>
      <c r="H4" s="62" t="s">
        <v>374</v>
      </c>
      <c r="I4" s="82">
        <f>IF(H4="SI",1,IF(H4="No",0,0))</f>
        <v>0</v>
      </c>
      <c r="J4" s="87"/>
      <c r="K4" s="87"/>
      <c r="L4" s="83"/>
      <c r="M4" s="102"/>
    </row>
    <row r="5" spans="1:14" s="22" customFormat="1" ht="30" customHeight="1" x14ac:dyDescent="0.25">
      <c r="A5" s="114"/>
      <c r="B5" s="117"/>
      <c r="C5" s="152"/>
      <c r="D5" s="137"/>
      <c r="E5" s="149"/>
      <c r="F5" s="147"/>
      <c r="G5" s="55" t="s">
        <v>373</v>
      </c>
      <c r="H5" s="62" t="s">
        <v>102</v>
      </c>
      <c r="I5" s="83">
        <f t="shared" ref="I5:I71" si="0">IF(H5="SI",1,IF(H5="No",0,0))</f>
        <v>1</v>
      </c>
      <c r="J5" s="87"/>
      <c r="K5" s="87"/>
      <c r="L5" s="83"/>
      <c r="M5" s="102"/>
    </row>
    <row r="6" spans="1:14" s="22" customFormat="1" ht="30" customHeight="1" x14ac:dyDescent="0.25">
      <c r="A6" s="114"/>
      <c r="B6" s="117"/>
      <c r="C6" s="152"/>
      <c r="D6" s="137"/>
      <c r="E6" s="149"/>
      <c r="F6" s="147"/>
      <c r="G6" s="55" t="s">
        <v>305</v>
      </c>
      <c r="H6" s="62" t="s">
        <v>102</v>
      </c>
      <c r="I6" s="83">
        <f t="shared" si="0"/>
        <v>1</v>
      </c>
      <c r="J6" s="87"/>
      <c r="K6" s="87"/>
      <c r="L6" s="83"/>
      <c r="M6" s="102"/>
      <c r="N6" s="86"/>
    </row>
    <row r="7" spans="1:14" s="22" customFormat="1" ht="30" customHeight="1" x14ac:dyDescent="0.25">
      <c r="A7" s="114"/>
      <c r="B7" s="117"/>
      <c r="C7" s="152"/>
      <c r="D7" s="137"/>
      <c r="E7" s="149"/>
      <c r="F7" s="147"/>
      <c r="G7" s="55" t="s">
        <v>306</v>
      </c>
      <c r="H7" s="62" t="s">
        <v>102</v>
      </c>
      <c r="I7" s="83">
        <f t="shared" si="0"/>
        <v>1</v>
      </c>
      <c r="J7" s="87"/>
      <c r="K7" s="87"/>
      <c r="L7" s="83"/>
      <c r="M7" s="102"/>
    </row>
    <row r="8" spans="1:14" s="22" customFormat="1" ht="30" customHeight="1" x14ac:dyDescent="0.25">
      <c r="A8" s="114"/>
      <c r="B8" s="117"/>
      <c r="C8" s="152"/>
      <c r="D8" s="137"/>
      <c r="E8" s="149"/>
      <c r="F8" s="147"/>
      <c r="G8" s="55" t="s">
        <v>307</v>
      </c>
      <c r="H8" s="62" t="s">
        <v>102</v>
      </c>
      <c r="I8" s="83">
        <f t="shared" si="0"/>
        <v>1</v>
      </c>
      <c r="J8" s="87"/>
      <c r="K8" s="87"/>
      <c r="L8" s="83"/>
      <c r="M8" s="102"/>
    </row>
    <row r="9" spans="1:14" s="22" customFormat="1" ht="45" customHeight="1" x14ac:dyDescent="0.25">
      <c r="A9" s="114"/>
      <c r="B9" s="117"/>
      <c r="C9" s="152"/>
      <c r="D9" s="137"/>
      <c r="E9" s="149"/>
      <c r="F9" s="147"/>
      <c r="G9" s="55" t="s">
        <v>308</v>
      </c>
      <c r="H9" s="62" t="s">
        <v>102</v>
      </c>
      <c r="I9" s="83">
        <f t="shared" si="0"/>
        <v>1</v>
      </c>
      <c r="J9" s="87"/>
      <c r="K9" s="87"/>
      <c r="L9" s="83"/>
      <c r="M9" s="102"/>
    </row>
    <row r="10" spans="1:14" s="22" customFormat="1" ht="30" customHeight="1" x14ac:dyDescent="0.25">
      <c r="A10" s="114"/>
      <c r="B10" s="117"/>
      <c r="C10" s="152"/>
      <c r="D10" s="137"/>
      <c r="E10" s="149"/>
      <c r="F10" s="147"/>
      <c r="G10" s="55" t="s">
        <v>309</v>
      </c>
      <c r="H10" s="60" t="s">
        <v>102</v>
      </c>
      <c r="I10" s="83">
        <f t="shared" si="0"/>
        <v>1</v>
      </c>
      <c r="J10" s="87"/>
      <c r="K10" s="87"/>
      <c r="L10" s="83"/>
      <c r="M10" s="102"/>
    </row>
    <row r="11" spans="1:14" s="22" customFormat="1" ht="30" customHeight="1" x14ac:dyDescent="0.25">
      <c r="A11" s="114"/>
      <c r="B11" s="117"/>
      <c r="C11" s="152"/>
      <c r="D11" s="137"/>
      <c r="E11" s="149"/>
      <c r="F11" s="147"/>
      <c r="G11" s="55" t="s">
        <v>310</v>
      </c>
      <c r="H11" s="60" t="s">
        <v>102</v>
      </c>
      <c r="I11" s="83">
        <f t="shared" si="0"/>
        <v>1</v>
      </c>
      <c r="J11" s="87"/>
      <c r="K11" s="87"/>
      <c r="L11" s="83"/>
      <c r="M11" s="102"/>
    </row>
    <row r="12" spans="1:14" s="22" customFormat="1" ht="30" customHeight="1" x14ac:dyDescent="0.25">
      <c r="A12" s="114"/>
      <c r="B12" s="117"/>
      <c r="C12" s="152"/>
      <c r="D12" s="137"/>
      <c r="E12" s="149"/>
      <c r="F12" s="147"/>
      <c r="G12" s="55" t="s">
        <v>311</v>
      </c>
      <c r="H12" s="60" t="s">
        <v>102</v>
      </c>
      <c r="I12" s="83">
        <f t="shared" si="0"/>
        <v>1</v>
      </c>
      <c r="J12" s="87"/>
      <c r="K12" s="87"/>
      <c r="L12" s="83"/>
      <c r="M12" s="102"/>
    </row>
    <row r="13" spans="1:14" s="22" customFormat="1" ht="30" customHeight="1" x14ac:dyDescent="0.25">
      <c r="A13" s="114"/>
      <c r="B13" s="117"/>
      <c r="C13" s="152"/>
      <c r="D13" s="137"/>
      <c r="E13" s="149"/>
      <c r="F13" s="166" t="s">
        <v>103</v>
      </c>
      <c r="G13" s="55" t="s">
        <v>312</v>
      </c>
      <c r="H13" s="60" t="s">
        <v>102</v>
      </c>
      <c r="I13" s="83">
        <f t="shared" si="0"/>
        <v>1</v>
      </c>
      <c r="J13" s="87"/>
      <c r="K13" s="87"/>
      <c r="L13" s="83"/>
      <c r="M13" s="102"/>
    </row>
    <row r="14" spans="1:14" s="22" customFormat="1" ht="30" customHeight="1" x14ac:dyDescent="0.25">
      <c r="A14" s="114"/>
      <c r="B14" s="117"/>
      <c r="C14" s="152"/>
      <c r="D14" s="137"/>
      <c r="E14" s="149"/>
      <c r="F14" s="167"/>
      <c r="G14" s="55" t="s">
        <v>313</v>
      </c>
      <c r="H14" s="60" t="s">
        <v>102</v>
      </c>
      <c r="I14" s="83">
        <f t="shared" si="0"/>
        <v>1</v>
      </c>
      <c r="J14" s="87"/>
      <c r="K14" s="87"/>
      <c r="L14" s="83"/>
      <c r="M14" s="102"/>
    </row>
    <row r="15" spans="1:14" s="22" customFormat="1" ht="45" customHeight="1" x14ac:dyDescent="0.25">
      <c r="A15" s="114"/>
      <c r="B15" s="117"/>
      <c r="C15" s="152"/>
      <c r="D15" s="137"/>
      <c r="E15" s="149"/>
      <c r="F15" s="167"/>
      <c r="G15" s="55" t="s">
        <v>314</v>
      </c>
      <c r="H15" s="60" t="s">
        <v>102</v>
      </c>
      <c r="I15" s="83">
        <f t="shared" si="0"/>
        <v>1</v>
      </c>
      <c r="J15" s="87"/>
      <c r="K15" s="87"/>
      <c r="L15" s="83"/>
      <c r="M15" s="102"/>
    </row>
    <row r="16" spans="1:14" s="22" customFormat="1" ht="30" customHeight="1" x14ac:dyDescent="0.25">
      <c r="A16" s="114"/>
      <c r="B16" s="117"/>
      <c r="C16" s="152"/>
      <c r="D16" s="137"/>
      <c r="E16" s="149"/>
      <c r="F16" s="167"/>
      <c r="G16" s="55" t="s">
        <v>315</v>
      </c>
      <c r="H16" s="60" t="s">
        <v>102</v>
      </c>
      <c r="I16" s="83">
        <f t="shared" si="0"/>
        <v>1</v>
      </c>
      <c r="J16" s="87"/>
      <c r="K16" s="87"/>
      <c r="L16" s="83"/>
      <c r="M16" s="102"/>
    </row>
    <row r="17" spans="1:13" s="22" customFormat="1" ht="30" customHeight="1" x14ac:dyDescent="0.25">
      <c r="A17" s="114"/>
      <c r="B17" s="117"/>
      <c r="C17" s="152"/>
      <c r="D17" s="137"/>
      <c r="E17" s="149"/>
      <c r="F17" s="167"/>
      <c r="G17" s="55" t="s">
        <v>316</v>
      </c>
      <c r="H17" s="60" t="s">
        <v>102</v>
      </c>
      <c r="I17" s="83">
        <f t="shared" si="0"/>
        <v>1</v>
      </c>
      <c r="J17" s="87"/>
      <c r="K17" s="87"/>
      <c r="L17" s="83"/>
      <c r="M17" s="102"/>
    </row>
    <row r="18" spans="1:13" s="22" customFormat="1" ht="30" customHeight="1" x14ac:dyDescent="0.25">
      <c r="A18" s="114"/>
      <c r="B18" s="117"/>
      <c r="C18" s="152"/>
      <c r="D18" s="137"/>
      <c r="E18" s="149"/>
      <c r="F18" s="167"/>
      <c r="G18" s="55" t="s">
        <v>317</v>
      </c>
      <c r="H18" s="60" t="s">
        <v>102</v>
      </c>
      <c r="I18" s="83">
        <f t="shared" si="0"/>
        <v>1</v>
      </c>
      <c r="J18" s="87"/>
      <c r="K18" s="87"/>
      <c r="L18" s="83"/>
      <c r="M18" s="102"/>
    </row>
    <row r="19" spans="1:13" s="22" customFormat="1" ht="30" customHeight="1" x14ac:dyDescent="0.25">
      <c r="A19" s="114"/>
      <c r="B19" s="117"/>
      <c r="C19" s="152"/>
      <c r="D19" s="137"/>
      <c r="E19" s="149"/>
      <c r="F19" s="167"/>
      <c r="G19" s="55" t="s">
        <v>318</v>
      </c>
      <c r="H19" s="60" t="s">
        <v>102</v>
      </c>
      <c r="I19" s="83">
        <f t="shared" si="0"/>
        <v>1</v>
      </c>
      <c r="J19" s="87"/>
      <c r="K19" s="87"/>
      <c r="L19" s="83"/>
      <c r="M19" s="102"/>
    </row>
    <row r="20" spans="1:13" s="22" customFormat="1" ht="30" customHeight="1" x14ac:dyDescent="0.25">
      <c r="A20" s="114"/>
      <c r="B20" s="117"/>
      <c r="C20" s="152"/>
      <c r="D20" s="137"/>
      <c r="E20" s="149"/>
      <c r="F20" s="167"/>
      <c r="G20" s="55" t="s">
        <v>319</v>
      </c>
      <c r="H20" s="60" t="s">
        <v>102</v>
      </c>
      <c r="I20" s="83">
        <f t="shared" si="0"/>
        <v>1</v>
      </c>
      <c r="J20" s="87"/>
      <c r="K20" s="87"/>
      <c r="L20" s="83"/>
      <c r="M20" s="102"/>
    </row>
    <row r="21" spans="1:13" s="22" customFormat="1" ht="30" customHeight="1" thickBot="1" x14ac:dyDescent="0.3">
      <c r="A21" s="114"/>
      <c r="B21" s="117"/>
      <c r="C21" s="153"/>
      <c r="D21" s="182"/>
      <c r="E21" s="150"/>
      <c r="F21" s="167"/>
      <c r="G21" s="36" t="s">
        <v>320</v>
      </c>
      <c r="H21" s="61" t="s">
        <v>102</v>
      </c>
      <c r="I21" s="84">
        <f t="shared" si="0"/>
        <v>1</v>
      </c>
      <c r="J21" s="88"/>
      <c r="K21" s="88"/>
      <c r="L21" s="84"/>
      <c r="M21" s="49"/>
    </row>
    <row r="22" spans="1:13" s="22" customFormat="1" ht="30" customHeight="1" thickBot="1" x14ac:dyDescent="0.3">
      <c r="A22" s="114"/>
      <c r="B22" s="117"/>
      <c r="C22" s="127" t="s">
        <v>104</v>
      </c>
      <c r="D22" s="127"/>
      <c r="E22" s="127"/>
      <c r="F22" s="127"/>
      <c r="G22" s="127"/>
      <c r="H22" s="216">
        <f>SUM(I4:I21)/18</f>
        <v>0.94444444444444442</v>
      </c>
      <c r="I22" s="217"/>
      <c r="J22" s="217"/>
      <c r="K22" s="217"/>
      <c r="L22" s="217"/>
      <c r="M22" s="218"/>
    </row>
    <row r="23" spans="1:13" s="22" customFormat="1" ht="30" customHeight="1" x14ac:dyDescent="0.25">
      <c r="A23" s="114"/>
      <c r="B23" s="117"/>
      <c r="C23" s="144" t="s">
        <v>105</v>
      </c>
      <c r="D23" s="132" t="s">
        <v>289</v>
      </c>
      <c r="E23" s="162" t="s">
        <v>106</v>
      </c>
      <c r="F23" s="158" t="s">
        <v>321</v>
      </c>
      <c r="G23" s="159"/>
      <c r="H23" s="62" t="s">
        <v>102</v>
      </c>
      <c r="I23" s="82">
        <f t="shared" si="0"/>
        <v>1</v>
      </c>
      <c r="J23" s="89"/>
      <c r="K23" s="89"/>
      <c r="L23" s="82"/>
      <c r="M23" s="50"/>
    </row>
    <row r="24" spans="1:13" s="22" customFormat="1" ht="30" customHeight="1" x14ac:dyDescent="0.25">
      <c r="A24" s="114"/>
      <c r="B24" s="117"/>
      <c r="C24" s="144"/>
      <c r="D24" s="133"/>
      <c r="E24" s="154"/>
      <c r="F24" s="160" t="s">
        <v>322</v>
      </c>
      <c r="G24" s="161"/>
      <c r="H24" s="60" t="s">
        <v>102</v>
      </c>
      <c r="I24" s="83">
        <f t="shared" si="0"/>
        <v>1</v>
      </c>
      <c r="J24" s="87"/>
      <c r="K24" s="87"/>
      <c r="L24" s="83"/>
      <c r="M24" s="102"/>
    </row>
    <row r="25" spans="1:13" s="22" customFormat="1" ht="30" customHeight="1" thickBot="1" x14ac:dyDescent="0.3">
      <c r="A25" s="114"/>
      <c r="B25" s="117"/>
      <c r="C25" s="144"/>
      <c r="D25" s="134"/>
      <c r="E25" s="163"/>
      <c r="F25" s="164" t="s">
        <v>323</v>
      </c>
      <c r="G25" s="165"/>
      <c r="H25" s="61" t="s">
        <v>102</v>
      </c>
      <c r="I25" s="84">
        <f t="shared" si="0"/>
        <v>1</v>
      </c>
      <c r="J25" s="88"/>
      <c r="K25" s="88"/>
      <c r="L25" s="84"/>
      <c r="M25" s="49"/>
    </row>
    <row r="26" spans="1:13" s="22" customFormat="1" ht="30" customHeight="1" thickBot="1" x14ac:dyDescent="0.3">
      <c r="A26" s="114"/>
      <c r="B26" s="117"/>
      <c r="C26" s="127" t="s">
        <v>107</v>
      </c>
      <c r="D26" s="127"/>
      <c r="E26" s="127"/>
      <c r="F26" s="127"/>
      <c r="G26" s="128"/>
      <c r="H26" s="213">
        <f>SUM(I23:I25)/3</f>
        <v>1</v>
      </c>
      <c r="I26" s="214"/>
      <c r="J26" s="214"/>
      <c r="K26" s="214"/>
      <c r="L26" s="214"/>
      <c r="M26" s="215"/>
    </row>
    <row r="27" spans="1:13" s="22" customFormat="1" ht="30" customHeight="1" x14ac:dyDescent="0.25">
      <c r="A27" s="114"/>
      <c r="B27" s="117"/>
      <c r="C27" s="144" t="s">
        <v>108</v>
      </c>
      <c r="D27" s="132" t="s">
        <v>288</v>
      </c>
      <c r="E27" s="162" t="s">
        <v>109</v>
      </c>
      <c r="F27" s="162" t="s">
        <v>110</v>
      </c>
      <c r="G27" s="64" t="s">
        <v>324</v>
      </c>
      <c r="H27" s="62" t="s">
        <v>102</v>
      </c>
      <c r="I27" s="82">
        <f t="shared" si="0"/>
        <v>1</v>
      </c>
      <c r="J27" s="89"/>
      <c r="K27" s="89"/>
      <c r="L27" s="82"/>
      <c r="M27" s="50"/>
    </row>
    <row r="28" spans="1:13" s="21" customFormat="1" ht="30" customHeight="1" x14ac:dyDescent="0.25">
      <c r="A28" s="114"/>
      <c r="B28" s="117"/>
      <c r="C28" s="144"/>
      <c r="D28" s="133"/>
      <c r="E28" s="154"/>
      <c r="F28" s="154"/>
      <c r="G28" s="53" t="s">
        <v>325</v>
      </c>
      <c r="H28" s="62" t="s">
        <v>102</v>
      </c>
      <c r="I28" s="83">
        <f t="shared" si="0"/>
        <v>1</v>
      </c>
      <c r="J28" s="87"/>
      <c r="K28" s="87"/>
      <c r="L28" s="83"/>
      <c r="M28" s="104"/>
    </row>
    <row r="29" spans="1:13" s="21" customFormat="1" ht="30" customHeight="1" x14ac:dyDescent="0.25">
      <c r="A29" s="114"/>
      <c r="B29" s="117"/>
      <c r="C29" s="144"/>
      <c r="D29" s="133"/>
      <c r="E29" s="154"/>
      <c r="F29" s="54" t="s">
        <v>111</v>
      </c>
      <c r="G29" s="53" t="s">
        <v>326</v>
      </c>
      <c r="H29" s="62" t="s">
        <v>102</v>
      </c>
      <c r="I29" s="83">
        <f t="shared" si="0"/>
        <v>1</v>
      </c>
      <c r="J29" s="87"/>
      <c r="K29" s="87"/>
      <c r="L29" s="83"/>
      <c r="M29" s="104"/>
    </row>
    <row r="30" spans="1:13" s="21" customFormat="1" ht="30" customHeight="1" x14ac:dyDescent="0.25">
      <c r="A30" s="114"/>
      <c r="B30" s="117"/>
      <c r="C30" s="144"/>
      <c r="D30" s="133"/>
      <c r="E30" s="154" t="s">
        <v>112</v>
      </c>
      <c r="F30" s="154" t="s">
        <v>113</v>
      </c>
      <c r="G30" s="53" t="s">
        <v>327</v>
      </c>
      <c r="H30" s="62" t="s">
        <v>102</v>
      </c>
      <c r="I30" s="83">
        <f t="shared" si="0"/>
        <v>1</v>
      </c>
      <c r="J30" s="87"/>
      <c r="K30" s="87"/>
      <c r="L30" s="83"/>
      <c r="M30" s="104"/>
    </row>
    <row r="31" spans="1:13" s="21" customFormat="1" ht="30" customHeight="1" x14ac:dyDescent="0.25">
      <c r="A31" s="114"/>
      <c r="B31" s="117"/>
      <c r="C31" s="144"/>
      <c r="D31" s="133"/>
      <c r="E31" s="154"/>
      <c r="F31" s="155"/>
      <c r="G31" s="51" t="s">
        <v>328</v>
      </c>
      <c r="H31" s="62" t="s">
        <v>102</v>
      </c>
      <c r="I31" s="83">
        <f t="shared" si="0"/>
        <v>1</v>
      </c>
      <c r="J31" s="87"/>
      <c r="K31" s="87"/>
      <c r="L31" s="83"/>
      <c r="M31" s="104"/>
    </row>
    <row r="32" spans="1:13" s="21" customFormat="1" ht="30" customHeight="1" x14ac:dyDescent="0.25">
      <c r="A32" s="114"/>
      <c r="B32" s="117"/>
      <c r="C32" s="144"/>
      <c r="D32" s="133"/>
      <c r="E32" s="154"/>
      <c r="F32" s="155"/>
      <c r="G32" s="53" t="s">
        <v>329</v>
      </c>
      <c r="H32" s="62" t="s">
        <v>102</v>
      </c>
      <c r="I32" s="83">
        <f t="shared" si="0"/>
        <v>1</v>
      </c>
      <c r="J32" s="87"/>
      <c r="K32" s="87"/>
      <c r="L32" s="83"/>
      <c r="M32" s="104"/>
    </row>
    <row r="33" spans="1:13" s="21" customFormat="1" ht="30" customHeight="1" x14ac:dyDescent="0.25">
      <c r="A33" s="114"/>
      <c r="B33" s="117"/>
      <c r="C33" s="144"/>
      <c r="D33" s="133"/>
      <c r="E33" s="154"/>
      <c r="F33" s="155"/>
      <c r="G33" s="37" t="s">
        <v>330</v>
      </c>
      <c r="H33" s="62" t="s">
        <v>102</v>
      </c>
      <c r="I33" s="83">
        <f t="shared" si="0"/>
        <v>1</v>
      </c>
      <c r="J33" s="87"/>
      <c r="K33" s="87"/>
      <c r="L33" s="83"/>
      <c r="M33" s="104"/>
    </row>
    <row r="34" spans="1:13" s="21" customFormat="1" ht="30" customHeight="1" x14ac:dyDescent="0.25">
      <c r="A34" s="114"/>
      <c r="B34" s="117"/>
      <c r="C34" s="144"/>
      <c r="D34" s="133"/>
      <c r="E34" s="154"/>
      <c r="F34" s="155"/>
      <c r="G34" s="51" t="s">
        <v>331</v>
      </c>
      <c r="H34" s="62" t="s">
        <v>102</v>
      </c>
      <c r="I34" s="83">
        <f t="shared" si="0"/>
        <v>1</v>
      </c>
      <c r="J34" s="87"/>
      <c r="K34" s="87"/>
      <c r="L34" s="83"/>
      <c r="M34" s="104"/>
    </row>
    <row r="35" spans="1:13" s="21" customFormat="1" ht="30" customHeight="1" x14ac:dyDescent="0.25">
      <c r="A35" s="114"/>
      <c r="B35" s="117"/>
      <c r="C35" s="144"/>
      <c r="D35" s="133"/>
      <c r="E35" s="154"/>
      <c r="F35" s="155"/>
      <c r="G35" s="53" t="s">
        <v>332</v>
      </c>
      <c r="H35" s="60" t="s">
        <v>102</v>
      </c>
      <c r="I35" s="83">
        <f t="shared" si="0"/>
        <v>1</v>
      </c>
      <c r="J35" s="87"/>
      <c r="K35" s="87"/>
      <c r="L35" s="83"/>
      <c r="M35" s="104"/>
    </row>
    <row r="36" spans="1:13" s="21" customFormat="1" ht="30" customHeight="1" x14ac:dyDescent="0.25">
      <c r="A36" s="114"/>
      <c r="B36" s="117"/>
      <c r="C36" s="144"/>
      <c r="D36" s="133"/>
      <c r="E36" s="154"/>
      <c r="F36" s="155"/>
      <c r="G36" s="53" t="s">
        <v>333</v>
      </c>
      <c r="H36" s="60" t="s">
        <v>102</v>
      </c>
      <c r="I36" s="83">
        <f t="shared" si="0"/>
        <v>1</v>
      </c>
      <c r="J36" s="87"/>
      <c r="K36" s="87"/>
      <c r="L36" s="83"/>
      <c r="M36" s="104"/>
    </row>
    <row r="37" spans="1:13" s="21" customFormat="1" ht="30" customHeight="1" thickBot="1" x14ac:dyDescent="0.3">
      <c r="A37" s="114"/>
      <c r="B37" s="117"/>
      <c r="C37" s="144"/>
      <c r="D37" s="135"/>
      <c r="E37" s="163"/>
      <c r="F37" s="156"/>
      <c r="G37" s="63" t="s">
        <v>334</v>
      </c>
      <c r="H37" s="61" t="s">
        <v>102</v>
      </c>
      <c r="I37" s="84">
        <f t="shared" si="0"/>
        <v>1</v>
      </c>
      <c r="J37" s="88"/>
      <c r="K37" s="88"/>
      <c r="L37" s="84"/>
      <c r="M37" s="109"/>
    </row>
    <row r="38" spans="1:13" s="21" customFormat="1" ht="30" customHeight="1" thickBot="1" x14ac:dyDescent="0.3">
      <c r="A38" s="114"/>
      <c r="B38" s="180"/>
      <c r="C38" s="178" t="s">
        <v>114</v>
      </c>
      <c r="D38" s="178"/>
      <c r="E38" s="178"/>
      <c r="F38" s="178"/>
      <c r="G38" s="179"/>
      <c r="H38" s="213">
        <f>SUM(I27:I37)/11</f>
        <v>1</v>
      </c>
      <c r="I38" s="214"/>
      <c r="J38" s="214"/>
      <c r="K38" s="214"/>
      <c r="L38" s="214"/>
      <c r="M38" s="215"/>
    </row>
    <row r="39" spans="1:13" s="21" customFormat="1" ht="35.25" customHeight="1" thickBot="1" x14ac:dyDescent="0.3">
      <c r="A39" s="114"/>
      <c r="B39" s="118" t="s">
        <v>268</v>
      </c>
      <c r="C39" s="119"/>
      <c r="D39" s="119"/>
      <c r="E39" s="119"/>
      <c r="F39" s="119"/>
      <c r="G39" s="119"/>
      <c r="H39" s="227">
        <f>AVERAGE(I4:I37)*0.22</f>
        <v>0.21312500000000001</v>
      </c>
      <c r="I39" s="228"/>
      <c r="J39" s="228"/>
      <c r="K39" s="228"/>
      <c r="L39" s="228"/>
      <c r="M39" s="229"/>
    </row>
    <row r="40" spans="1:13" s="21" customFormat="1" ht="30" customHeight="1" x14ac:dyDescent="0.25">
      <c r="A40" s="114"/>
      <c r="B40" s="121" t="s">
        <v>116</v>
      </c>
      <c r="C40" s="151" t="s">
        <v>117</v>
      </c>
      <c r="D40" s="136" t="s">
        <v>290</v>
      </c>
      <c r="E40" s="76" t="s">
        <v>267</v>
      </c>
      <c r="F40" s="170" t="s">
        <v>335</v>
      </c>
      <c r="G40" s="171"/>
      <c r="H40" s="62" t="s">
        <v>102</v>
      </c>
      <c r="I40" s="82">
        <f t="shared" si="0"/>
        <v>1</v>
      </c>
      <c r="J40" s="89"/>
      <c r="K40" s="89"/>
      <c r="L40" s="82"/>
      <c r="M40" s="108"/>
    </row>
    <row r="41" spans="1:13" s="21" customFormat="1" ht="30" customHeight="1" x14ac:dyDescent="0.25">
      <c r="A41" s="114"/>
      <c r="B41" s="122"/>
      <c r="C41" s="152"/>
      <c r="D41" s="137"/>
      <c r="E41" s="149" t="s">
        <v>118</v>
      </c>
      <c r="F41" s="168" t="s">
        <v>336</v>
      </c>
      <c r="G41" s="169"/>
      <c r="H41" s="62" t="s">
        <v>102</v>
      </c>
      <c r="I41" s="83">
        <f t="shared" si="0"/>
        <v>1</v>
      </c>
      <c r="J41" s="87"/>
      <c r="K41" s="87"/>
      <c r="L41" s="83"/>
      <c r="M41" s="104"/>
    </row>
    <row r="42" spans="1:13" ht="30" customHeight="1" x14ac:dyDescent="0.25">
      <c r="A42" s="114"/>
      <c r="B42" s="122"/>
      <c r="C42" s="152"/>
      <c r="D42" s="137"/>
      <c r="E42" s="149"/>
      <c r="F42" s="168" t="s">
        <v>337</v>
      </c>
      <c r="G42" s="169"/>
      <c r="H42" s="62" t="s">
        <v>102</v>
      </c>
      <c r="I42" s="83">
        <f t="shared" si="0"/>
        <v>1</v>
      </c>
      <c r="J42" s="87"/>
      <c r="K42" s="87"/>
      <c r="L42" s="83"/>
      <c r="M42" s="105"/>
    </row>
    <row r="43" spans="1:13" ht="30" customHeight="1" x14ac:dyDescent="0.25">
      <c r="A43" s="114"/>
      <c r="B43" s="122"/>
      <c r="C43" s="152"/>
      <c r="D43" s="137"/>
      <c r="E43" s="149"/>
      <c r="F43" s="168" t="s">
        <v>338</v>
      </c>
      <c r="G43" s="169"/>
      <c r="H43" s="62" t="s">
        <v>102</v>
      </c>
      <c r="I43" s="83">
        <f t="shared" si="0"/>
        <v>1</v>
      </c>
      <c r="J43" s="87"/>
      <c r="K43" s="87"/>
      <c r="L43" s="83"/>
      <c r="M43" s="105"/>
    </row>
    <row r="44" spans="1:13" ht="30" customHeight="1" x14ac:dyDescent="0.25">
      <c r="A44" s="114"/>
      <c r="B44" s="122"/>
      <c r="C44" s="152"/>
      <c r="D44" s="137"/>
      <c r="E44" s="149"/>
      <c r="F44" s="176" t="s">
        <v>339</v>
      </c>
      <c r="G44" s="177"/>
      <c r="H44" s="62" t="s">
        <v>102</v>
      </c>
      <c r="I44" s="83">
        <f t="shared" si="0"/>
        <v>1</v>
      </c>
      <c r="J44" s="87"/>
      <c r="K44" s="87"/>
      <c r="L44" s="83"/>
      <c r="M44" s="105"/>
    </row>
    <row r="45" spans="1:13" ht="30" customHeight="1" x14ac:dyDescent="0.25">
      <c r="A45" s="114"/>
      <c r="B45" s="122"/>
      <c r="C45" s="152"/>
      <c r="D45" s="137"/>
      <c r="E45" s="149" t="s">
        <v>119</v>
      </c>
      <c r="F45" s="174" t="s">
        <v>340</v>
      </c>
      <c r="G45" s="175"/>
      <c r="H45" s="62" t="s">
        <v>102</v>
      </c>
      <c r="I45" s="83">
        <f t="shared" si="0"/>
        <v>1</v>
      </c>
      <c r="J45" s="87"/>
      <c r="K45" s="87"/>
      <c r="L45" s="83"/>
      <c r="M45" s="105"/>
    </row>
    <row r="46" spans="1:13" ht="30" customHeight="1" x14ac:dyDescent="0.25">
      <c r="A46" s="114"/>
      <c r="B46" s="122"/>
      <c r="C46" s="152"/>
      <c r="D46" s="137"/>
      <c r="E46" s="149"/>
      <c r="F46" s="172" t="s">
        <v>341</v>
      </c>
      <c r="G46" s="173"/>
      <c r="H46" s="62" t="s">
        <v>102</v>
      </c>
      <c r="I46" s="83">
        <f t="shared" si="0"/>
        <v>1</v>
      </c>
      <c r="J46" s="87"/>
      <c r="K46" s="87"/>
      <c r="L46" s="83"/>
      <c r="M46" s="105"/>
    </row>
    <row r="47" spans="1:13" ht="30" customHeight="1" x14ac:dyDescent="0.25">
      <c r="A47" s="114"/>
      <c r="B47" s="122"/>
      <c r="C47" s="152"/>
      <c r="D47" s="137"/>
      <c r="E47" s="149"/>
      <c r="F47" s="172" t="s">
        <v>342</v>
      </c>
      <c r="G47" s="173"/>
      <c r="H47" s="60" t="s">
        <v>102</v>
      </c>
      <c r="I47" s="83">
        <f t="shared" si="0"/>
        <v>1</v>
      </c>
      <c r="J47" s="87"/>
      <c r="K47" s="87"/>
      <c r="L47" s="83"/>
      <c r="M47" s="105"/>
    </row>
    <row r="48" spans="1:13" ht="30" customHeight="1" x14ac:dyDescent="0.25">
      <c r="A48" s="114"/>
      <c r="B48" s="122"/>
      <c r="C48" s="152"/>
      <c r="D48" s="137"/>
      <c r="E48" s="150" t="s">
        <v>120</v>
      </c>
      <c r="F48" s="174" t="s">
        <v>121</v>
      </c>
      <c r="G48" s="175"/>
      <c r="H48" s="60" t="s">
        <v>102</v>
      </c>
      <c r="I48" s="83">
        <f t="shared" si="0"/>
        <v>1</v>
      </c>
      <c r="J48" s="87"/>
      <c r="K48" s="87"/>
      <c r="L48" s="83"/>
      <c r="M48" s="105"/>
    </row>
    <row r="49" spans="1:13" ht="30" customHeight="1" x14ac:dyDescent="0.25">
      <c r="A49" s="114"/>
      <c r="B49" s="122"/>
      <c r="C49" s="152"/>
      <c r="D49" s="137"/>
      <c r="E49" s="183"/>
      <c r="F49" s="174" t="s">
        <v>122</v>
      </c>
      <c r="G49" s="175"/>
      <c r="H49" s="60" t="s">
        <v>102</v>
      </c>
      <c r="I49" s="83">
        <f t="shared" si="0"/>
        <v>1</v>
      </c>
      <c r="J49" s="87"/>
      <c r="K49" s="87"/>
      <c r="L49" s="83"/>
      <c r="M49" s="105"/>
    </row>
    <row r="50" spans="1:13" ht="30" customHeight="1" x14ac:dyDescent="0.25">
      <c r="A50" s="114"/>
      <c r="B50" s="122"/>
      <c r="C50" s="152"/>
      <c r="D50" s="137"/>
      <c r="E50" s="183"/>
      <c r="F50" s="184" t="s">
        <v>123</v>
      </c>
      <c r="G50" s="185"/>
      <c r="H50" s="60" t="s">
        <v>102</v>
      </c>
      <c r="I50" s="83">
        <f t="shared" si="0"/>
        <v>1</v>
      </c>
      <c r="J50" s="87"/>
      <c r="K50" s="87"/>
      <c r="L50" s="83"/>
      <c r="M50" s="105"/>
    </row>
    <row r="51" spans="1:13" ht="30" customHeight="1" x14ac:dyDescent="0.25">
      <c r="A51" s="114"/>
      <c r="B51" s="122"/>
      <c r="C51" s="152"/>
      <c r="D51" s="137"/>
      <c r="E51" s="183"/>
      <c r="F51" s="174" t="s">
        <v>124</v>
      </c>
      <c r="G51" s="175"/>
      <c r="H51" s="60" t="s">
        <v>102</v>
      </c>
      <c r="I51" s="83">
        <f t="shared" si="0"/>
        <v>1</v>
      </c>
      <c r="J51" s="87"/>
      <c r="K51" s="87"/>
      <c r="L51" s="83"/>
      <c r="M51" s="105"/>
    </row>
    <row r="52" spans="1:13" ht="30" customHeight="1" x14ac:dyDescent="0.25">
      <c r="A52" s="114"/>
      <c r="B52" s="122"/>
      <c r="C52" s="152"/>
      <c r="D52" s="137"/>
      <c r="E52" s="183"/>
      <c r="F52" s="174" t="s">
        <v>125</v>
      </c>
      <c r="G52" s="175"/>
      <c r="H52" s="60" t="s">
        <v>102</v>
      </c>
      <c r="I52" s="83">
        <f t="shared" si="0"/>
        <v>1</v>
      </c>
      <c r="J52" s="87"/>
      <c r="K52" s="87"/>
      <c r="L52" s="83"/>
      <c r="M52" s="105"/>
    </row>
    <row r="53" spans="1:13" ht="45" customHeight="1" x14ac:dyDescent="0.25">
      <c r="A53" s="114"/>
      <c r="B53" s="122"/>
      <c r="C53" s="152"/>
      <c r="D53" s="137"/>
      <c r="E53" s="150" t="s">
        <v>126</v>
      </c>
      <c r="F53" s="149" t="s">
        <v>127</v>
      </c>
      <c r="G53" s="55" t="s">
        <v>128</v>
      </c>
      <c r="H53" s="60" t="s">
        <v>102</v>
      </c>
      <c r="I53" s="83">
        <f t="shared" si="0"/>
        <v>1</v>
      </c>
      <c r="J53" s="87"/>
      <c r="K53" s="87"/>
      <c r="L53" s="83"/>
      <c r="M53" s="105"/>
    </row>
    <row r="54" spans="1:13" ht="45" customHeight="1" thickBot="1" x14ac:dyDescent="0.3">
      <c r="A54" s="114"/>
      <c r="B54" s="122"/>
      <c r="C54" s="153"/>
      <c r="D54" s="138"/>
      <c r="E54" s="183"/>
      <c r="F54" s="150"/>
      <c r="G54" s="36" t="s">
        <v>129</v>
      </c>
      <c r="H54" s="61" t="s">
        <v>102</v>
      </c>
      <c r="I54" s="84">
        <f t="shared" si="0"/>
        <v>1</v>
      </c>
      <c r="J54" s="88"/>
      <c r="K54" s="88"/>
      <c r="L54" s="84"/>
      <c r="M54" s="106"/>
    </row>
    <row r="55" spans="1:13" ht="28.9" customHeight="1" thickBot="1" x14ac:dyDescent="0.3">
      <c r="A55" s="114"/>
      <c r="B55" s="122"/>
      <c r="C55" s="126" t="s">
        <v>130</v>
      </c>
      <c r="D55" s="127"/>
      <c r="E55" s="127"/>
      <c r="F55" s="127"/>
      <c r="G55" s="128"/>
      <c r="H55" s="213">
        <f>SUM(I40:I54)/15</f>
        <v>1</v>
      </c>
      <c r="I55" s="214"/>
      <c r="J55" s="214"/>
      <c r="K55" s="214"/>
      <c r="L55" s="214"/>
      <c r="M55" s="215"/>
    </row>
    <row r="56" spans="1:13" ht="30" customHeight="1" x14ac:dyDescent="0.25">
      <c r="A56" s="114"/>
      <c r="B56" s="122"/>
      <c r="C56" s="141" t="s">
        <v>131</v>
      </c>
      <c r="D56" s="139" t="s">
        <v>288</v>
      </c>
      <c r="E56" s="190" t="s">
        <v>132</v>
      </c>
      <c r="F56" s="188" t="s">
        <v>343</v>
      </c>
      <c r="G56" s="189"/>
      <c r="H56" s="62" t="s">
        <v>102</v>
      </c>
      <c r="I56" s="82">
        <f t="shared" si="0"/>
        <v>1</v>
      </c>
      <c r="J56" s="89"/>
      <c r="K56" s="89"/>
      <c r="L56" s="82"/>
      <c r="M56" s="107"/>
    </row>
    <row r="57" spans="1:13" ht="30" customHeight="1" x14ac:dyDescent="0.25">
      <c r="A57" s="114"/>
      <c r="B57" s="122"/>
      <c r="C57" s="142"/>
      <c r="D57" s="140"/>
      <c r="E57" s="191"/>
      <c r="F57" s="186" t="s">
        <v>344</v>
      </c>
      <c r="G57" s="187"/>
      <c r="H57" s="60" t="s">
        <v>102</v>
      </c>
      <c r="I57" s="83">
        <f t="shared" si="0"/>
        <v>1</v>
      </c>
      <c r="J57" s="87"/>
      <c r="K57" s="87"/>
      <c r="L57" s="83"/>
      <c r="M57" s="105"/>
    </row>
    <row r="58" spans="1:13" ht="30" customHeight="1" x14ac:dyDescent="0.25">
      <c r="A58" s="114"/>
      <c r="B58" s="122"/>
      <c r="C58" s="142"/>
      <c r="D58" s="140"/>
      <c r="E58" s="191" t="s">
        <v>133</v>
      </c>
      <c r="F58" s="191" t="s">
        <v>345</v>
      </c>
      <c r="G58" s="38" t="s">
        <v>346</v>
      </c>
      <c r="H58" s="60" t="s">
        <v>102</v>
      </c>
      <c r="I58" s="83">
        <f t="shared" si="0"/>
        <v>1</v>
      </c>
      <c r="J58" s="87"/>
      <c r="K58" s="87"/>
      <c r="L58" s="83"/>
      <c r="M58" s="105"/>
    </row>
    <row r="59" spans="1:13" ht="30" customHeight="1" x14ac:dyDescent="0.25">
      <c r="A59" s="114"/>
      <c r="B59" s="122"/>
      <c r="C59" s="142"/>
      <c r="D59" s="140"/>
      <c r="E59" s="191"/>
      <c r="F59" s="191"/>
      <c r="G59" s="43" t="s">
        <v>347</v>
      </c>
      <c r="H59" s="60" t="s">
        <v>102</v>
      </c>
      <c r="I59" s="83">
        <f t="shared" si="0"/>
        <v>1</v>
      </c>
      <c r="J59" s="87"/>
      <c r="K59" s="87"/>
      <c r="L59" s="83"/>
      <c r="M59" s="105"/>
    </row>
    <row r="60" spans="1:13" ht="30" customHeight="1" x14ac:dyDescent="0.25">
      <c r="A60" s="114"/>
      <c r="B60" s="122"/>
      <c r="C60" s="142"/>
      <c r="D60" s="140"/>
      <c r="E60" s="191"/>
      <c r="F60" s="191" t="s">
        <v>134</v>
      </c>
      <c r="G60" s="43" t="s">
        <v>348</v>
      </c>
      <c r="H60" s="60" t="s">
        <v>102</v>
      </c>
      <c r="I60" s="83">
        <f t="shared" si="0"/>
        <v>1</v>
      </c>
      <c r="J60" s="87"/>
      <c r="K60" s="87"/>
      <c r="L60" s="83"/>
      <c r="M60" s="105"/>
    </row>
    <row r="61" spans="1:13" ht="30" customHeight="1" x14ac:dyDescent="0.25">
      <c r="A61" s="114"/>
      <c r="B61" s="122"/>
      <c r="C61" s="142"/>
      <c r="D61" s="140"/>
      <c r="E61" s="191"/>
      <c r="F61" s="191"/>
      <c r="G61" s="43" t="s">
        <v>349</v>
      </c>
      <c r="H61" s="60" t="s">
        <v>102</v>
      </c>
      <c r="I61" s="83">
        <f t="shared" si="0"/>
        <v>1</v>
      </c>
      <c r="J61" s="87"/>
      <c r="K61" s="87"/>
      <c r="L61" s="83"/>
      <c r="M61" s="105"/>
    </row>
    <row r="62" spans="1:13" ht="30" customHeight="1" x14ac:dyDescent="0.25">
      <c r="A62" s="114"/>
      <c r="B62" s="122"/>
      <c r="C62" s="142"/>
      <c r="D62" s="140"/>
      <c r="E62" s="191"/>
      <c r="F62" s="191"/>
      <c r="G62" s="39" t="s">
        <v>350</v>
      </c>
      <c r="H62" s="60" t="s">
        <v>102</v>
      </c>
      <c r="I62" s="83">
        <f t="shared" si="0"/>
        <v>1</v>
      </c>
      <c r="J62" s="87"/>
      <c r="K62" s="87"/>
      <c r="L62" s="83"/>
      <c r="M62" s="105"/>
    </row>
    <row r="63" spans="1:13" ht="30" customHeight="1" x14ac:dyDescent="0.25">
      <c r="A63" s="114"/>
      <c r="B63" s="122"/>
      <c r="C63" s="142"/>
      <c r="D63" s="140"/>
      <c r="E63" s="191"/>
      <c r="F63" s="191"/>
      <c r="G63" s="39" t="s">
        <v>351</v>
      </c>
      <c r="H63" s="60" t="s">
        <v>102</v>
      </c>
      <c r="I63" s="83">
        <f t="shared" si="0"/>
        <v>1</v>
      </c>
      <c r="J63" s="87"/>
      <c r="K63" s="87"/>
      <c r="L63" s="83"/>
      <c r="M63" s="105"/>
    </row>
    <row r="64" spans="1:13" ht="30" customHeight="1" x14ac:dyDescent="0.25">
      <c r="A64" s="114"/>
      <c r="B64" s="122"/>
      <c r="C64" s="142"/>
      <c r="D64" s="140"/>
      <c r="E64" s="191"/>
      <c r="F64" s="191"/>
      <c r="G64" s="39" t="s">
        <v>352</v>
      </c>
      <c r="H64" s="60" t="s">
        <v>102</v>
      </c>
      <c r="I64" s="83">
        <f t="shared" si="0"/>
        <v>1</v>
      </c>
      <c r="J64" s="87"/>
      <c r="K64" s="87"/>
      <c r="L64" s="83"/>
      <c r="M64" s="105"/>
    </row>
    <row r="65" spans="1:13" ht="30" customHeight="1" x14ac:dyDescent="0.25">
      <c r="A65" s="114"/>
      <c r="B65" s="122"/>
      <c r="C65" s="142"/>
      <c r="D65" s="140"/>
      <c r="E65" s="191"/>
      <c r="F65" s="191"/>
      <c r="G65" s="47" t="s">
        <v>353</v>
      </c>
      <c r="H65" s="60" t="s">
        <v>102</v>
      </c>
      <c r="I65" s="83">
        <f t="shared" si="0"/>
        <v>1</v>
      </c>
      <c r="J65" s="87"/>
      <c r="K65" s="87"/>
      <c r="L65" s="83"/>
      <c r="M65" s="105"/>
    </row>
    <row r="66" spans="1:13" ht="30" customHeight="1" x14ac:dyDescent="0.25">
      <c r="A66" s="114"/>
      <c r="B66" s="122"/>
      <c r="C66" s="142"/>
      <c r="D66" s="140"/>
      <c r="E66" s="191"/>
      <c r="F66" s="191"/>
      <c r="G66" s="43" t="s">
        <v>354</v>
      </c>
      <c r="H66" s="60" t="s">
        <v>102</v>
      </c>
      <c r="I66" s="83">
        <f t="shared" si="0"/>
        <v>1</v>
      </c>
      <c r="J66" s="87"/>
      <c r="K66" s="87"/>
      <c r="L66" s="83"/>
      <c r="M66" s="105"/>
    </row>
    <row r="67" spans="1:13" ht="30" customHeight="1" x14ac:dyDescent="0.25">
      <c r="A67" s="114"/>
      <c r="B67" s="122"/>
      <c r="C67" s="142"/>
      <c r="D67" s="140"/>
      <c r="E67" s="191"/>
      <c r="F67" s="191"/>
      <c r="G67" s="40" t="s">
        <v>355</v>
      </c>
      <c r="H67" s="60" t="s">
        <v>102</v>
      </c>
      <c r="I67" s="83">
        <f t="shared" si="0"/>
        <v>1</v>
      </c>
      <c r="J67" s="87"/>
      <c r="K67" s="87"/>
      <c r="L67" s="83"/>
      <c r="M67" s="105"/>
    </row>
    <row r="68" spans="1:13" ht="30" customHeight="1" x14ac:dyDescent="0.25">
      <c r="A68" s="114"/>
      <c r="B68" s="122"/>
      <c r="C68" s="142"/>
      <c r="D68" s="140"/>
      <c r="E68" s="191"/>
      <c r="F68" s="191" t="s">
        <v>135</v>
      </c>
      <c r="G68" s="43" t="s">
        <v>356</v>
      </c>
      <c r="H68" s="60" t="s">
        <v>102</v>
      </c>
      <c r="I68" s="83">
        <f t="shared" si="0"/>
        <v>1</v>
      </c>
      <c r="J68" s="87"/>
      <c r="K68" s="87"/>
      <c r="L68" s="83"/>
      <c r="M68" s="105"/>
    </row>
    <row r="69" spans="1:13" ht="30" customHeight="1" x14ac:dyDescent="0.25">
      <c r="A69" s="114"/>
      <c r="B69" s="122"/>
      <c r="C69" s="142"/>
      <c r="D69" s="140"/>
      <c r="E69" s="191"/>
      <c r="F69" s="191"/>
      <c r="G69" s="43" t="s">
        <v>357</v>
      </c>
      <c r="H69" s="60" t="s">
        <v>102</v>
      </c>
      <c r="I69" s="83">
        <f t="shared" si="0"/>
        <v>1</v>
      </c>
      <c r="J69" s="87"/>
      <c r="K69" s="87"/>
      <c r="L69" s="83"/>
      <c r="M69" s="105"/>
    </row>
    <row r="70" spans="1:13" ht="30" customHeight="1" x14ac:dyDescent="0.25">
      <c r="A70" s="114"/>
      <c r="B70" s="122"/>
      <c r="C70" s="142"/>
      <c r="D70" s="140"/>
      <c r="E70" s="191"/>
      <c r="F70" s="191"/>
      <c r="G70" s="43" t="s">
        <v>358</v>
      </c>
      <c r="H70" s="60" t="s">
        <v>102</v>
      </c>
      <c r="I70" s="83">
        <f t="shared" si="0"/>
        <v>1</v>
      </c>
      <c r="J70" s="87"/>
      <c r="K70" s="87"/>
      <c r="L70" s="83"/>
      <c r="M70" s="105"/>
    </row>
    <row r="71" spans="1:13" ht="75" customHeight="1" x14ac:dyDescent="0.25">
      <c r="A71" s="114"/>
      <c r="B71" s="122"/>
      <c r="C71" s="142"/>
      <c r="D71" s="140"/>
      <c r="E71" s="191" t="s">
        <v>136</v>
      </c>
      <c r="F71" s="191" t="s">
        <v>137</v>
      </c>
      <c r="G71" s="41" t="s">
        <v>359</v>
      </c>
      <c r="H71" s="60" t="s">
        <v>102</v>
      </c>
      <c r="I71" s="83">
        <f t="shared" si="0"/>
        <v>1</v>
      </c>
      <c r="J71" s="87"/>
      <c r="K71" s="87"/>
      <c r="L71" s="83"/>
      <c r="M71" s="105"/>
    </row>
    <row r="72" spans="1:13" ht="60" customHeight="1" x14ac:dyDescent="0.25">
      <c r="A72" s="114"/>
      <c r="B72" s="122"/>
      <c r="C72" s="142"/>
      <c r="D72" s="140"/>
      <c r="E72" s="191"/>
      <c r="F72" s="191"/>
      <c r="G72" s="46" t="s">
        <v>360</v>
      </c>
      <c r="H72" s="60" t="s">
        <v>102</v>
      </c>
      <c r="I72" s="83">
        <f t="shared" ref="I72:I137" si="1">IF(H72="SI",1,IF(H72="No",0,0))</f>
        <v>1</v>
      </c>
      <c r="J72" s="87"/>
      <c r="K72" s="87"/>
      <c r="L72" s="83"/>
      <c r="M72" s="105"/>
    </row>
    <row r="73" spans="1:13" ht="45" customHeight="1" x14ac:dyDescent="0.25">
      <c r="A73" s="114"/>
      <c r="B73" s="122"/>
      <c r="C73" s="142"/>
      <c r="D73" s="140"/>
      <c r="E73" s="191" t="s">
        <v>138</v>
      </c>
      <c r="F73" s="191" t="s">
        <v>139</v>
      </c>
      <c r="G73" s="43" t="s">
        <v>361</v>
      </c>
      <c r="H73" s="60" t="s">
        <v>102</v>
      </c>
      <c r="I73" s="83">
        <f t="shared" si="1"/>
        <v>1</v>
      </c>
      <c r="J73" s="87"/>
      <c r="K73" s="87"/>
      <c r="L73" s="83"/>
      <c r="M73" s="105"/>
    </row>
    <row r="74" spans="1:13" ht="30" customHeight="1" x14ac:dyDescent="0.25">
      <c r="A74" s="114"/>
      <c r="B74" s="122"/>
      <c r="C74" s="142"/>
      <c r="D74" s="140"/>
      <c r="E74" s="191"/>
      <c r="F74" s="191"/>
      <c r="G74" s="38" t="s">
        <v>362</v>
      </c>
      <c r="H74" s="60" t="s">
        <v>102</v>
      </c>
      <c r="I74" s="83">
        <f t="shared" si="1"/>
        <v>1</v>
      </c>
      <c r="J74" s="87"/>
      <c r="K74" s="87"/>
      <c r="L74" s="83"/>
      <c r="M74" s="105"/>
    </row>
    <row r="75" spans="1:13" ht="30" customHeight="1" x14ac:dyDescent="0.25">
      <c r="A75" s="114"/>
      <c r="B75" s="122"/>
      <c r="C75" s="142"/>
      <c r="D75" s="140"/>
      <c r="E75" s="191"/>
      <c r="F75" s="191" t="s">
        <v>363</v>
      </c>
      <c r="G75" s="186"/>
      <c r="H75" s="60" t="s">
        <v>102</v>
      </c>
      <c r="I75" s="83">
        <f t="shared" si="1"/>
        <v>1</v>
      </c>
      <c r="J75" s="87"/>
      <c r="K75" s="87"/>
      <c r="L75" s="83"/>
      <c r="M75" s="105"/>
    </row>
    <row r="76" spans="1:13" ht="30" customHeight="1" x14ac:dyDescent="0.25">
      <c r="A76" s="114"/>
      <c r="B76" s="122"/>
      <c r="C76" s="142"/>
      <c r="D76" s="140"/>
      <c r="E76" s="191"/>
      <c r="F76" s="193" t="s">
        <v>140</v>
      </c>
      <c r="G76" s="42" t="s">
        <v>141</v>
      </c>
      <c r="H76" s="60" t="s">
        <v>102</v>
      </c>
      <c r="I76" s="83">
        <f t="shared" si="1"/>
        <v>1</v>
      </c>
      <c r="J76" s="87"/>
      <c r="K76" s="87"/>
      <c r="L76" s="83"/>
      <c r="M76" s="105"/>
    </row>
    <row r="77" spans="1:13" ht="30" customHeight="1" x14ac:dyDescent="0.25">
      <c r="A77" s="114"/>
      <c r="B77" s="122"/>
      <c r="C77" s="142"/>
      <c r="D77" s="140"/>
      <c r="E77" s="191"/>
      <c r="F77" s="193"/>
      <c r="G77" s="43" t="s">
        <v>142</v>
      </c>
      <c r="H77" s="60" t="s">
        <v>102</v>
      </c>
      <c r="I77" s="83">
        <f t="shared" si="1"/>
        <v>1</v>
      </c>
      <c r="J77" s="87"/>
      <c r="K77" s="87"/>
      <c r="L77" s="83"/>
      <c r="M77" s="105"/>
    </row>
    <row r="78" spans="1:13" ht="30" customHeight="1" x14ac:dyDescent="0.25">
      <c r="A78" s="114"/>
      <c r="B78" s="122"/>
      <c r="C78" s="142"/>
      <c r="D78" s="140"/>
      <c r="E78" s="191"/>
      <c r="F78" s="193"/>
      <c r="G78" s="42" t="s">
        <v>143</v>
      </c>
      <c r="H78" s="60" t="s">
        <v>102</v>
      </c>
      <c r="I78" s="83">
        <f t="shared" si="1"/>
        <v>1</v>
      </c>
      <c r="J78" s="87"/>
      <c r="K78" s="87"/>
      <c r="L78" s="83"/>
      <c r="M78" s="105"/>
    </row>
    <row r="79" spans="1:13" ht="30" customHeight="1" x14ac:dyDescent="0.25">
      <c r="A79" s="114"/>
      <c r="B79" s="122"/>
      <c r="C79" s="142"/>
      <c r="D79" s="140"/>
      <c r="E79" s="191"/>
      <c r="F79" s="193"/>
      <c r="G79" s="42" t="s">
        <v>144</v>
      </c>
      <c r="H79" s="60" t="s">
        <v>102</v>
      </c>
      <c r="I79" s="83">
        <f t="shared" si="1"/>
        <v>1</v>
      </c>
      <c r="J79" s="87"/>
      <c r="K79" s="87"/>
      <c r="L79" s="83"/>
      <c r="M79" s="105"/>
    </row>
    <row r="80" spans="1:13" ht="30" customHeight="1" x14ac:dyDescent="0.25">
      <c r="A80" s="114"/>
      <c r="B80" s="122"/>
      <c r="C80" s="142"/>
      <c r="D80" s="140"/>
      <c r="E80" s="191"/>
      <c r="F80" s="193"/>
      <c r="G80" s="42" t="s">
        <v>145</v>
      </c>
      <c r="H80" s="60" t="s">
        <v>102</v>
      </c>
      <c r="I80" s="83">
        <f t="shared" si="1"/>
        <v>1</v>
      </c>
      <c r="J80" s="87"/>
      <c r="K80" s="87"/>
      <c r="L80" s="83"/>
      <c r="M80" s="105"/>
    </row>
    <row r="81" spans="1:13" ht="30" customHeight="1" x14ac:dyDescent="0.25">
      <c r="A81" s="114"/>
      <c r="B81" s="122"/>
      <c r="C81" s="142"/>
      <c r="D81" s="140"/>
      <c r="E81" s="191"/>
      <c r="F81" s="193"/>
      <c r="G81" s="41" t="s">
        <v>146</v>
      </c>
      <c r="H81" s="60" t="s">
        <v>102</v>
      </c>
      <c r="I81" s="83">
        <f t="shared" si="1"/>
        <v>1</v>
      </c>
      <c r="J81" s="87"/>
      <c r="K81" s="87"/>
      <c r="L81" s="83"/>
      <c r="M81" s="105"/>
    </row>
    <row r="82" spans="1:13" ht="30" customHeight="1" x14ac:dyDescent="0.25">
      <c r="A82" s="114"/>
      <c r="B82" s="122"/>
      <c r="C82" s="142"/>
      <c r="D82" s="140"/>
      <c r="E82" s="191"/>
      <c r="F82" s="56" t="s">
        <v>147</v>
      </c>
      <c r="G82" s="43" t="s">
        <v>364</v>
      </c>
      <c r="H82" s="60" t="s">
        <v>102</v>
      </c>
      <c r="I82" s="83">
        <f t="shared" si="1"/>
        <v>1</v>
      </c>
      <c r="J82" s="87"/>
      <c r="K82" s="87"/>
      <c r="L82" s="83"/>
      <c r="M82" s="105"/>
    </row>
    <row r="83" spans="1:13" ht="30" customHeight="1" x14ac:dyDescent="0.25">
      <c r="A83" s="114"/>
      <c r="B83" s="122"/>
      <c r="C83" s="142"/>
      <c r="D83" s="140"/>
      <c r="E83" s="191"/>
      <c r="F83" s="191" t="s">
        <v>365</v>
      </c>
      <c r="G83" s="43" t="s">
        <v>148</v>
      </c>
      <c r="H83" s="60" t="s">
        <v>102</v>
      </c>
      <c r="I83" s="83">
        <f t="shared" si="1"/>
        <v>1</v>
      </c>
      <c r="J83" s="87"/>
      <c r="K83" s="87"/>
      <c r="L83" s="83"/>
      <c r="M83" s="105"/>
    </row>
    <row r="84" spans="1:13" ht="30" customHeight="1" x14ac:dyDescent="0.25">
      <c r="A84" s="114"/>
      <c r="B84" s="122"/>
      <c r="C84" s="142"/>
      <c r="D84" s="140"/>
      <c r="E84" s="191"/>
      <c r="F84" s="191"/>
      <c r="G84" s="43" t="s">
        <v>149</v>
      </c>
      <c r="H84" s="60" t="s">
        <v>102</v>
      </c>
      <c r="I84" s="83">
        <f t="shared" si="1"/>
        <v>1</v>
      </c>
      <c r="J84" s="87"/>
      <c r="K84" s="87"/>
      <c r="L84" s="83"/>
      <c r="M84" s="105"/>
    </row>
    <row r="85" spans="1:13" ht="30" customHeight="1" x14ac:dyDescent="0.25">
      <c r="A85" s="114"/>
      <c r="B85" s="122"/>
      <c r="C85" s="142"/>
      <c r="D85" s="140"/>
      <c r="E85" s="191"/>
      <c r="F85" s="191"/>
      <c r="G85" s="43" t="s">
        <v>150</v>
      </c>
      <c r="H85" s="60" t="s">
        <v>102</v>
      </c>
      <c r="I85" s="83">
        <f t="shared" si="1"/>
        <v>1</v>
      </c>
      <c r="J85" s="87"/>
      <c r="K85" s="87"/>
      <c r="L85" s="83"/>
      <c r="M85" s="105"/>
    </row>
    <row r="86" spans="1:13" ht="30" customHeight="1" x14ac:dyDescent="0.25">
      <c r="A86" s="114"/>
      <c r="B86" s="122"/>
      <c r="C86" s="142"/>
      <c r="D86" s="140"/>
      <c r="E86" s="191"/>
      <c r="F86" s="191"/>
      <c r="G86" s="43" t="s">
        <v>151</v>
      </c>
      <c r="H86" s="60" t="s">
        <v>102</v>
      </c>
      <c r="I86" s="83">
        <f t="shared" si="1"/>
        <v>1</v>
      </c>
      <c r="J86" s="87"/>
      <c r="K86" s="87"/>
      <c r="L86" s="83"/>
      <c r="M86" s="105"/>
    </row>
    <row r="87" spans="1:13" ht="30" customHeight="1" x14ac:dyDescent="0.25">
      <c r="A87" s="114"/>
      <c r="B87" s="122"/>
      <c r="C87" s="142"/>
      <c r="D87" s="140"/>
      <c r="E87" s="191"/>
      <c r="F87" s="191"/>
      <c r="G87" s="43" t="s">
        <v>152</v>
      </c>
      <c r="H87" s="60" t="s">
        <v>102</v>
      </c>
      <c r="I87" s="83">
        <f t="shared" si="1"/>
        <v>1</v>
      </c>
      <c r="J87" s="87"/>
      <c r="K87" s="87"/>
      <c r="L87" s="83"/>
      <c r="M87" s="105"/>
    </row>
    <row r="88" spans="1:13" ht="30" customHeight="1" x14ac:dyDescent="0.25">
      <c r="A88" s="114"/>
      <c r="B88" s="122"/>
      <c r="C88" s="142"/>
      <c r="D88" s="140"/>
      <c r="E88" s="191"/>
      <c r="F88" s="191"/>
      <c r="G88" s="43" t="s">
        <v>153</v>
      </c>
      <c r="H88" s="60" t="s">
        <v>102</v>
      </c>
      <c r="I88" s="83">
        <f t="shared" si="1"/>
        <v>1</v>
      </c>
      <c r="J88" s="87"/>
      <c r="K88" s="87"/>
      <c r="L88" s="83"/>
      <c r="M88" s="105"/>
    </row>
    <row r="89" spans="1:13" ht="30" customHeight="1" x14ac:dyDescent="0.25">
      <c r="A89" s="114"/>
      <c r="B89" s="122"/>
      <c r="C89" s="142"/>
      <c r="D89" s="140"/>
      <c r="E89" s="191"/>
      <c r="F89" s="191"/>
      <c r="G89" s="43" t="s">
        <v>154</v>
      </c>
      <c r="H89" s="60" t="s">
        <v>102</v>
      </c>
      <c r="I89" s="83">
        <f t="shared" si="1"/>
        <v>1</v>
      </c>
      <c r="J89" s="87"/>
      <c r="K89" s="87"/>
      <c r="L89" s="83"/>
      <c r="M89" s="105"/>
    </row>
    <row r="90" spans="1:13" ht="30" customHeight="1" x14ac:dyDescent="0.25">
      <c r="A90" s="114"/>
      <c r="B90" s="122"/>
      <c r="C90" s="142"/>
      <c r="D90" s="140"/>
      <c r="E90" s="191"/>
      <c r="F90" s="191"/>
      <c r="G90" s="43" t="s">
        <v>155</v>
      </c>
      <c r="H90" s="60" t="s">
        <v>102</v>
      </c>
      <c r="I90" s="83">
        <f t="shared" si="1"/>
        <v>1</v>
      </c>
      <c r="J90" s="87"/>
      <c r="K90" s="87"/>
      <c r="L90" s="83"/>
      <c r="M90" s="105"/>
    </row>
    <row r="91" spans="1:13" ht="30" customHeight="1" x14ac:dyDescent="0.25">
      <c r="A91" s="114"/>
      <c r="B91" s="122"/>
      <c r="C91" s="142"/>
      <c r="D91" s="140"/>
      <c r="E91" s="191"/>
      <c r="F91" s="191"/>
      <c r="G91" s="43" t="s">
        <v>156</v>
      </c>
      <c r="H91" s="60" t="s">
        <v>102</v>
      </c>
      <c r="I91" s="83">
        <f t="shared" si="1"/>
        <v>1</v>
      </c>
      <c r="J91" s="87"/>
      <c r="K91" s="87"/>
      <c r="L91" s="83"/>
      <c r="M91" s="105"/>
    </row>
    <row r="92" spans="1:13" ht="30" customHeight="1" x14ac:dyDescent="0.25">
      <c r="A92" s="114"/>
      <c r="B92" s="122"/>
      <c r="C92" s="142"/>
      <c r="D92" s="140"/>
      <c r="E92" s="191"/>
      <c r="F92" s="191"/>
      <c r="G92" s="43" t="s">
        <v>157</v>
      </c>
      <c r="H92" s="60" t="s">
        <v>102</v>
      </c>
      <c r="I92" s="83">
        <f t="shared" si="1"/>
        <v>1</v>
      </c>
      <c r="J92" s="87"/>
      <c r="K92" s="87"/>
      <c r="L92" s="83"/>
      <c r="M92" s="105"/>
    </row>
    <row r="93" spans="1:13" ht="30" customHeight="1" x14ac:dyDescent="0.25">
      <c r="A93" s="114"/>
      <c r="B93" s="122"/>
      <c r="C93" s="142"/>
      <c r="D93" s="140"/>
      <c r="E93" s="191"/>
      <c r="F93" s="191"/>
      <c r="G93" s="43" t="s">
        <v>158</v>
      </c>
      <c r="H93" s="60" t="s">
        <v>102</v>
      </c>
      <c r="I93" s="83">
        <f t="shared" si="1"/>
        <v>1</v>
      </c>
      <c r="J93" s="87"/>
      <c r="K93" s="87"/>
      <c r="L93" s="83"/>
      <c r="M93" s="105"/>
    </row>
    <row r="94" spans="1:13" ht="30" customHeight="1" x14ac:dyDescent="0.25">
      <c r="A94" s="114"/>
      <c r="B94" s="122"/>
      <c r="C94" s="142"/>
      <c r="D94" s="140"/>
      <c r="E94" s="191"/>
      <c r="F94" s="191"/>
      <c r="G94" s="43" t="s">
        <v>159</v>
      </c>
      <c r="H94" s="60" t="s">
        <v>102</v>
      </c>
      <c r="I94" s="83">
        <f t="shared" si="1"/>
        <v>1</v>
      </c>
      <c r="J94" s="87"/>
      <c r="K94" s="87"/>
      <c r="L94" s="83"/>
      <c r="M94" s="105"/>
    </row>
    <row r="95" spans="1:13" ht="30" customHeight="1" x14ac:dyDescent="0.25">
      <c r="A95" s="114"/>
      <c r="B95" s="122"/>
      <c r="C95" s="142"/>
      <c r="D95" s="140"/>
      <c r="E95" s="191"/>
      <c r="F95" s="191"/>
      <c r="G95" s="43" t="s">
        <v>160</v>
      </c>
      <c r="H95" s="60" t="s">
        <v>102</v>
      </c>
      <c r="I95" s="83">
        <f t="shared" si="1"/>
        <v>1</v>
      </c>
      <c r="J95" s="87"/>
      <c r="K95" s="87"/>
      <c r="L95" s="83"/>
      <c r="M95" s="105"/>
    </row>
    <row r="96" spans="1:13" ht="30" customHeight="1" x14ac:dyDescent="0.25">
      <c r="A96" s="114"/>
      <c r="B96" s="122"/>
      <c r="C96" s="142"/>
      <c r="D96" s="140"/>
      <c r="E96" s="191"/>
      <c r="F96" s="191"/>
      <c r="G96" s="43" t="s">
        <v>161</v>
      </c>
      <c r="H96" s="60" t="s">
        <v>102</v>
      </c>
      <c r="I96" s="83">
        <f t="shared" si="1"/>
        <v>1</v>
      </c>
      <c r="J96" s="87"/>
      <c r="K96" s="87"/>
      <c r="L96" s="83"/>
      <c r="M96" s="105"/>
    </row>
    <row r="97" spans="1:13" ht="30" customHeight="1" x14ac:dyDescent="0.25">
      <c r="A97" s="114"/>
      <c r="B97" s="122"/>
      <c r="C97" s="142"/>
      <c r="D97" s="140"/>
      <c r="E97" s="191" t="s">
        <v>162</v>
      </c>
      <c r="F97" s="191" t="s">
        <v>366</v>
      </c>
      <c r="G97" s="43" t="s">
        <v>163</v>
      </c>
      <c r="H97" s="60" t="s">
        <v>102</v>
      </c>
      <c r="I97" s="83">
        <f t="shared" si="1"/>
        <v>1</v>
      </c>
      <c r="J97" s="87"/>
      <c r="K97" s="87"/>
      <c r="L97" s="83"/>
      <c r="M97" s="105"/>
    </row>
    <row r="98" spans="1:13" ht="30" customHeight="1" x14ac:dyDescent="0.25">
      <c r="A98" s="114"/>
      <c r="B98" s="122"/>
      <c r="C98" s="142"/>
      <c r="D98" s="140"/>
      <c r="E98" s="191"/>
      <c r="F98" s="191"/>
      <c r="G98" s="41" t="s">
        <v>164</v>
      </c>
      <c r="H98" s="60" t="s">
        <v>102</v>
      </c>
      <c r="I98" s="83">
        <f t="shared" si="1"/>
        <v>1</v>
      </c>
      <c r="J98" s="87"/>
      <c r="K98" s="87"/>
      <c r="L98" s="83"/>
      <c r="M98" s="105"/>
    </row>
    <row r="99" spans="1:13" ht="30" customHeight="1" x14ac:dyDescent="0.25">
      <c r="A99" s="114"/>
      <c r="B99" s="122"/>
      <c r="C99" s="142"/>
      <c r="D99" s="140"/>
      <c r="E99" s="191"/>
      <c r="F99" s="191"/>
      <c r="G99" s="41" t="s">
        <v>165</v>
      </c>
      <c r="H99" s="60" t="s">
        <v>102</v>
      </c>
      <c r="I99" s="83">
        <f t="shared" si="1"/>
        <v>1</v>
      </c>
      <c r="J99" s="87"/>
      <c r="K99" s="87"/>
      <c r="L99" s="83"/>
      <c r="M99" s="105"/>
    </row>
    <row r="100" spans="1:13" ht="30" customHeight="1" x14ac:dyDescent="0.25">
      <c r="A100" s="114"/>
      <c r="B100" s="122"/>
      <c r="C100" s="142"/>
      <c r="D100" s="140"/>
      <c r="E100" s="191"/>
      <c r="F100" s="191"/>
      <c r="G100" s="43" t="s">
        <v>166</v>
      </c>
      <c r="H100" s="60" t="s">
        <v>102</v>
      </c>
      <c r="I100" s="83">
        <f t="shared" si="1"/>
        <v>1</v>
      </c>
      <c r="J100" s="87"/>
      <c r="K100" s="87"/>
      <c r="L100" s="83"/>
      <c r="M100" s="105"/>
    </row>
    <row r="101" spans="1:13" ht="30" customHeight="1" x14ac:dyDescent="0.25">
      <c r="A101" s="114"/>
      <c r="B101" s="122"/>
      <c r="C101" s="142"/>
      <c r="D101" s="140"/>
      <c r="E101" s="191"/>
      <c r="F101" s="191"/>
      <c r="G101" s="41" t="s">
        <v>167</v>
      </c>
      <c r="H101" s="60" t="s">
        <v>102</v>
      </c>
      <c r="I101" s="83">
        <f t="shared" si="1"/>
        <v>1</v>
      </c>
      <c r="J101" s="87"/>
      <c r="K101" s="87"/>
      <c r="L101" s="83"/>
      <c r="M101" s="105"/>
    </row>
    <row r="102" spans="1:13" ht="30" customHeight="1" x14ac:dyDescent="0.25">
      <c r="A102" s="114"/>
      <c r="B102" s="122"/>
      <c r="C102" s="142"/>
      <c r="D102" s="140"/>
      <c r="E102" s="191"/>
      <c r="F102" s="191"/>
      <c r="G102" s="43" t="s">
        <v>168</v>
      </c>
      <c r="H102" s="60" t="s">
        <v>102</v>
      </c>
      <c r="I102" s="83">
        <f t="shared" si="1"/>
        <v>1</v>
      </c>
      <c r="J102" s="87"/>
      <c r="K102" s="87"/>
      <c r="L102" s="83"/>
      <c r="M102" s="105"/>
    </row>
    <row r="103" spans="1:13" ht="30" customHeight="1" thickBot="1" x14ac:dyDescent="0.3">
      <c r="A103" s="114"/>
      <c r="B103" s="122"/>
      <c r="C103" s="143"/>
      <c r="D103" s="140"/>
      <c r="E103" s="192"/>
      <c r="F103" s="192"/>
      <c r="G103" s="44" t="s">
        <v>169</v>
      </c>
      <c r="H103" s="88" t="s">
        <v>102</v>
      </c>
      <c r="I103" s="84">
        <f t="shared" si="1"/>
        <v>1</v>
      </c>
      <c r="J103" s="88"/>
      <c r="K103" s="88"/>
      <c r="L103" s="84"/>
      <c r="M103" s="106"/>
    </row>
    <row r="104" spans="1:13" ht="30" customHeight="1" thickBot="1" x14ac:dyDescent="0.3">
      <c r="A104" s="114"/>
      <c r="B104" s="145"/>
      <c r="C104" s="129" t="s">
        <v>170</v>
      </c>
      <c r="D104" s="130"/>
      <c r="E104" s="130"/>
      <c r="F104" s="130"/>
      <c r="G104" s="131"/>
      <c r="H104" s="213">
        <f>SUM(I56:I103)/48</f>
        <v>1</v>
      </c>
      <c r="I104" s="214"/>
      <c r="J104" s="214"/>
      <c r="K104" s="214"/>
      <c r="L104" s="214"/>
      <c r="M104" s="215"/>
    </row>
    <row r="105" spans="1:13" ht="35.25" customHeight="1" thickBot="1" x14ac:dyDescent="0.3">
      <c r="A105" s="115"/>
      <c r="B105" s="119" t="s">
        <v>269</v>
      </c>
      <c r="C105" s="124"/>
      <c r="D105" s="124"/>
      <c r="E105" s="124"/>
      <c r="F105" s="124"/>
      <c r="G105" s="125"/>
      <c r="H105" s="221">
        <f>AVERAGE(I40:I103)*0.34</f>
        <v>0.34</v>
      </c>
      <c r="I105" s="222"/>
      <c r="J105" s="222"/>
      <c r="K105" s="222"/>
      <c r="L105" s="222"/>
      <c r="M105" s="223"/>
    </row>
    <row r="106" spans="1:13" ht="30" customHeight="1" x14ac:dyDescent="0.25">
      <c r="A106" s="113" t="s">
        <v>171</v>
      </c>
      <c r="B106" s="116" t="s">
        <v>172</v>
      </c>
      <c r="C106" s="210" t="s">
        <v>173</v>
      </c>
      <c r="D106" s="203" t="s">
        <v>288</v>
      </c>
      <c r="E106" s="206" t="s">
        <v>174</v>
      </c>
      <c r="F106" s="196" t="s">
        <v>368</v>
      </c>
      <c r="G106" s="35" t="s">
        <v>367</v>
      </c>
      <c r="H106" s="62" t="s">
        <v>102</v>
      </c>
      <c r="I106" s="82">
        <f t="shared" si="1"/>
        <v>1</v>
      </c>
      <c r="J106" s="89"/>
      <c r="K106" s="89"/>
      <c r="L106" s="82"/>
      <c r="M106" s="107"/>
    </row>
    <row r="107" spans="1:13" ht="30" customHeight="1" x14ac:dyDescent="0.25">
      <c r="A107" s="114"/>
      <c r="B107" s="117"/>
      <c r="C107" s="211"/>
      <c r="D107" s="204"/>
      <c r="E107" s="206"/>
      <c r="F107" s="196"/>
      <c r="G107" s="57" t="s">
        <v>175</v>
      </c>
      <c r="H107" s="62" t="s">
        <v>102</v>
      </c>
      <c r="I107" s="83">
        <f t="shared" si="1"/>
        <v>1</v>
      </c>
      <c r="J107" s="87"/>
      <c r="K107" s="87"/>
      <c r="L107" s="83"/>
      <c r="M107" s="105"/>
    </row>
    <row r="108" spans="1:13" ht="30" customHeight="1" x14ac:dyDescent="0.25">
      <c r="A108" s="114"/>
      <c r="B108" s="117"/>
      <c r="C108" s="211"/>
      <c r="D108" s="204"/>
      <c r="E108" s="206"/>
      <c r="F108" s="196"/>
      <c r="G108" s="58" t="s">
        <v>176</v>
      </c>
      <c r="H108" s="62" t="s">
        <v>102</v>
      </c>
      <c r="I108" s="83">
        <f t="shared" si="1"/>
        <v>1</v>
      </c>
      <c r="J108" s="87"/>
      <c r="K108" s="87"/>
      <c r="L108" s="83"/>
      <c r="M108" s="105"/>
    </row>
    <row r="109" spans="1:13" ht="30" customHeight="1" x14ac:dyDescent="0.25">
      <c r="A109" s="114"/>
      <c r="B109" s="117"/>
      <c r="C109" s="211"/>
      <c r="D109" s="204"/>
      <c r="E109" s="206"/>
      <c r="F109" s="196"/>
      <c r="G109" s="33" t="s">
        <v>177</v>
      </c>
      <c r="H109" s="62" t="s">
        <v>102</v>
      </c>
      <c r="I109" s="83">
        <f t="shared" si="1"/>
        <v>1</v>
      </c>
      <c r="J109" s="87"/>
      <c r="K109" s="87"/>
      <c r="L109" s="83"/>
      <c r="M109" s="105"/>
    </row>
    <row r="110" spans="1:13" ht="45" customHeight="1" x14ac:dyDescent="0.25">
      <c r="A110" s="114"/>
      <c r="B110" s="117"/>
      <c r="C110" s="211"/>
      <c r="D110" s="204"/>
      <c r="E110" s="206"/>
      <c r="F110" s="196"/>
      <c r="G110" s="33" t="s">
        <v>369</v>
      </c>
      <c r="H110" s="62" t="s">
        <v>102</v>
      </c>
      <c r="I110" s="83">
        <f t="shared" si="1"/>
        <v>1</v>
      </c>
      <c r="J110" s="87"/>
      <c r="K110" s="87"/>
      <c r="L110" s="83"/>
      <c r="M110" s="105"/>
    </row>
    <row r="111" spans="1:13" ht="45" customHeight="1" x14ac:dyDescent="0.25">
      <c r="A111" s="114"/>
      <c r="B111" s="117"/>
      <c r="C111" s="211"/>
      <c r="D111" s="204"/>
      <c r="E111" s="206"/>
      <c r="F111" s="196"/>
      <c r="G111" s="33" t="s">
        <v>178</v>
      </c>
      <c r="H111" s="62" t="s">
        <v>102</v>
      </c>
      <c r="I111" s="83">
        <f t="shared" si="1"/>
        <v>1</v>
      </c>
      <c r="J111" s="87"/>
      <c r="K111" s="87"/>
      <c r="L111" s="83"/>
      <c r="M111" s="105"/>
    </row>
    <row r="112" spans="1:13" ht="30" customHeight="1" x14ac:dyDescent="0.25">
      <c r="A112" s="114"/>
      <c r="B112" s="117"/>
      <c r="C112" s="211"/>
      <c r="D112" s="204"/>
      <c r="E112" s="206"/>
      <c r="F112" s="196"/>
      <c r="G112" s="58" t="s">
        <v>179</v>
      </c>
      <c r="H112" s="62" t="s">
        <v>102</v>
      </c>
      <c r="I112" s="83">
        <f t="shared" si="1"/>
        <v>1</v>
      </c>
      <c r="J112" s="87"/>
      <c r="K112" s="87"/>
      <c r="L112" s="83"/>
      <c r="M112" s="105"/>
    </row>
    <row r="113" spans="1:13" ht="30" customHeight="1" x14ac:dyDescent="0.25">
      <c r="A113" s="114"/>
      <c r="B113" s="117"/>
      <c r="C113" s="211"/>
      <c r="D113" s="204"/>
      <c r="E113" s="207"/>
      <c r="F113" s="197" t="s">
        <v>180</v>
      </c>
      <c r="G113" s="58" t="s">
        <v>181</v>
      </c>
      <c r="H113" s="62" t="s">
        <v>102</v>
      </c>
      <c r="I113" s="83">
        <f t="shared" si="1"/>
        <v>1</v>
      </c>
      <c r="J113" s="87"/>
      <c r="K113" s="87"/>
      <c r="L113" s="83"/>
      <c r="M113" s="105"/>
    </row>
    <row r="114" spans="1:13" ht="30" customHeight="1" x14ac:dyDescent="0.25">
      <c r="A114" s="114"/>
      <c r="B114" s="117"/>
      <c r="C114" s="211"/>
      <c r="D114" s="204"/>
      <c r="E114" s="207"/>
      <c r="F114" s="197"/>
      <c r="G114" s="58" t="s">
        <v>182</v>
      </c>
      <c r="H114" s="62" t="s">
        <v>102</v>
      </c>
      <c r="I114" s="83">
        <f t="shared" si="1"/>
        <v>1</v>
      </c>
      <c r="J114" s="87"/>
      <c r="K114" s="87"/>
      <c r="L114" s="83"/>
      <c r="M114" s="105"/>
    </row>
    <row r="115" spans="1:13" ht="30" customHeight="1" x14ac:dyDescent="0.25">
      <c r="A115" s="114"/>
      <c r="B115" s="117"/>
      <c r="C115" s="211"/>
      <c r="D115" s="204"/>
      <c r="E115" s="207"/>
      <c r="F115" s="197"/>
      <c r="G115" s="58" t="s">
        <v>183</v>
      </c>
      <c r="H115" s="62" t="s">
        <v>102</v>
      </c>
      <c r="I115" s="83">
        <f t="shared" si="1"/>
        <v>1</v>
      </c>
      <c r="J115" s="87"/>
      <c r="K115" s="87"/>
      <c r="L115" s="83"/>
      <c r="M115" s="105"/>
    </row>
    <row r="116" spans="1:13" ht="30" customHeight="1" x14ac:dyDescent="0.25">
      <c r="A116" s="114"/>
      <c r="B116" s="117"/>
      <c r="C116" s="211"/>
      <c r="D116" s="204"/>
      <c r="E116" s="207"/>
      <c r="F116" s="197" t="s">
        <v>184</v>
      </c>
      <c r="G116" s="58" t="s">
        <v>185</v>
      </c>
      <c r="H116" s="62" t="s">
        <v>102</v>
      </c>
      <c r="I116" s="83">
        <f t="shared" si="1"/>
        <v>1</v>
      </c>
      <c r="J116" s="87"/>
      <c r="K116" s="87"/>
      <c r="L116" s="83"/>
      <c r="M116" s="105"/>
    </row>
    <row r="117" spans="1:13" ht="90" customHeight="1" x14ac:dyDescent="0.25">
      <c r="A117" s="114"/>
      <c r="B117" s="117"/>
      <c r="C117" s="211"/>
      <c r="D117" s="204"/>
      <c r="E117" s="207"/>
      <c r="F117" s="197"/>
      <c r="G117" s="48" t="s">
        <v>186</v>
      </c>
      <c r="H117" s="62" t="s">
        <v>102</v>
      </c>
      <c r="I117" s="83">
        <f t="shared" si="1"/>
        <v>1</v>
      </c>
      <c r="J117" s="87"/>
      <c r="K117" s="87"/>
      <c r="L117" s="83"/>
      <c r="M117" s="105"/>
    </row>
    <row r="118" spans="1:13" ht="141" customHeight="1" x14ac:dyDescent="0.25">
      <c r="A118" s="114"/>
      <c r="B118" s="117"/>
      <c r="C118" s="211"/>
      <c r="D118" s="204"/>
      <c r="E118" s="207"/>
      <c r="F118" s="197"/>
      <c r="G118" s="34" t="s">
        <v>187</v>
      </c>
      <c r="H118" s="62" t="s">
        <v>102</v>
      </c>
      <c r="I118" s="83">
        <f t="shared" si="1"/>
        <v>1</v>
      </c>
      <c r="J118" s="87"/>
      <c r="K118" s="87"/>
      <c r="L118" s="83"/>
      <c r="M118" s="105"/>
    </row>
    <row r="119" spans="1:13" ht="30" customHeight="1" x14ac:dyDescent="0.25">
      <c r="A119" s="114"/>
      <c r="B119" s="117"/>
      <c r="C119" s="211"/>
      <c r="D119" s="204"/>
      <c r="E119" s="232" t="s">
        <v>188</v>
      </c>
      <c r="F119" s="236" t="s">
        <v>189</v>
      </c>
      <c r="G119" s="57" t="s">
        <v>190</v>
      </c>
      <c r="H119" s="62" t="s">
        <v>102</v>
      </c>
      <c r="I119" s="83">
        <f t="shared" si="1"/>
        <v>1</v>
      </c>
      <c r="J119" s="87"/>
      <c r="K119" s="87"/>
      <c r="L119" s="83"/>
      <c r="M119" s="105"/>
    </row>
    <row r="120" spans="1:13" ht="30" customHeight="1" x14ac:dyDescent="0.25">
      <c r="A120" s="114"/>
      <c r="B120" s="117"/>
      <c r="C120" s="211"/>
      <c r="D120" s="204"/>
      <c r="E120" s="207"/>
      <c r="F120" s="236"/>
      <c r="G120" s="58" t="s">
        <v>191</v>
      </c>
      <c r="H120" s="62" t="s">
        <v>102</v>
      </c>
      <c r="I120" s="83">
        <f t="shared" si="1"/>
        <v>1</v>
      </c>
      <c r="J120" s="87"/>
      <c r="K120" s="87"/>
      <c r="L120" s="83"/>
      <c r="M120" s="105"/>
    </row>
    <row r="121" spans="1:13" ht="30" customHeight="1" x14ac:dyDescent="0.25">
      <c r="A121" s="114"/>
      <c r="B121" s="117"/>
      <c r="C121" s="211"/>
      <c r="D121" s="204"/>
      <c r="E121" s="207"/>
      <c r="F121" s="236"/>
      <c r="G121" s="58" t="s">
        <v>192</v>
      </c>
      <c r="H121" s="62" t="s">
        <v>102</v>
      </c>
      <c r="I121" s="83">
        <f t="shared" si="1"/>
        <v>1</v>
      </c>
      <c r="J121" s="87"/>
      <c r="K121" s="87"/>
      <c r="L121" s="83"/>
      <c r="M121" s="105"/>
    </row>
    <row r="122" spans="1:13" ht="30" customHeight="1" x14ac:dyDescent="0.25">
      <c r="A122" s="114"/>
      <c r="B122" s="117"/>
      <c r="C122" s="211"/>
      <c r="D122" s="204"/>
      <c r="E122" s="207"/>
      <c r="F122" s="236"/>
      <c r="G122" s="58" t="s">
        <v>193</v>
      </c>
      <c r="H122" s="62" t="s">
        <v>102</v>
      </c>
      <c r="I122" s="83">
        <f t="shared" si="1"/>
        <v>1</v>
      </c>
      <c r="J122" s="87"/>
      <c r="K122" s="87"/>
      <c r="L122" s="83"/>
      <c r="M122" s="105"/>
    </row>
    <row r="123" spans="1:13" ht="30" customHeight="1" x14ac:dyDescent="0.25">
      <c r="A123" s="114"/>
      <c r="B123" s="117"/>
      <c r="C123" s="211"/>
      <c r="D123" s="204"/>
      <c r="E123" s="207"/>
      <c r="F123" s="236"/>
      <c r="G123" s="58" t="s">
        <v>194</v>
      </c>
      <c r="H123" s="62" t="s">
        <v>102</v>
      </c>
      <c r="I123" s="83">
        <f t="shared" si="1"/>
        <v>1</v>
      </c>
      <c r="J123" s="87"/>
      <c r="K123" s="87"/>
      <c r="L123" s="83"/>
      <c r="M123" s="105"/>
    </row>
    <row r="124" spans="1:13" ht="30" customHeight="1" x14ac:dyDescent="0.25">
      <c r="A124" s="114"/>
      <c r="B124" s="117"/>
      <c r="C124" s="211"/>
      <c r="D124" s="204"/>
      <c r="E124" s="207"/>
      <c r="F124" s="236"/>
      <c r="G124" s="58" t="s">
        <v>195</v>
      </c>
      <c r="H124" s="62" t="s">
        <v>102</v>
      </c>
      <c r="I124" s="83">
        <f t="shared" si="1"/>
        <v>1</v>
      </c>
      <c r="J124" s="87"/>
      <c r="K124" s="87"/>
      <c r="L124" s="83"/>
      <c r="M124" s="105"/>
    </row>
    <row r="125" spans="1:13" ht="30" customHeight="1" x14ac:dyDescent="0.25">
      <c r="A125" s="114"/>
      <c r="B125" s="117"/>
      <c r="C125" s="211"/>
      <c r="D125" s="204"/>
      <c r="E125" s="235"/>
      <c r="F125" s="236"/>
      <c r="G125" s="58" t="s">
        <v>196</v>
      </c>
      <c r="H125" s="62" t="s">
        <v>102</v>
      </c>
      <c r="I125" s="83">
        <f t="shared" si="1"/>
        <v>1</v>
      </c>
      <c r="J125" s="87"/>
      <c r="K125" s="87"/>
      <c r="L125" s="83"/>
      <c r="M125" s="105"/>
    </row>
    <row r="126" spans="1:13" ht="30" customHeight="1" x14ac:dyDescent="0.25">
      <c r="A126" s="114"/>
      <c r="B126" s="117"/>
      <c r="C126" s="211"/>
      <c r="D126" s="204"/>
      <c r="E126" s="232" t="s">
        <v>197</v>
      </c>
      <c r="F126" s="194" t="s">
        <v>198</v>
      </c>
      <c r="G126" s="58" t="s">
        <v>199</v>
      </c>
      <c r="H126" s="62" t="s">
        <v>102</v>
      </c>
      <c r="I126" s="83">
        <f t="shared" si="1"/>
        <v>1</v>
      </c>
      <c r="J126" s="87"/>
      <c r="K126" s="87"/>
      <c r="L126" s="83"/>
      <c r="M126" s="105"/>
    </row>
    <row r="127" spans="1:13" ht="45" customHeight="1" x14ac:dyDescent="0.25">
      <c r="A127" s="114"/>
      <c r="B127" s="117"/>
      <c r="C127" s="211"/>
      <c r="D127" s="204"/>
      <c r="E127" s="207"/>
      <c r="F127" s="194"/>
      <c r="G127" s="33" t="s">
        <v>200</v>
      </c>
      <c r="H127" s="62" t="s">
        <v>102</v>
      </c>
      <c r="I127" s="83">
        <f t="shared" si="1"/>
        <v>1</v>
      </c>
      <c r="J127" s="87"/>
      <c r="K127" s="87"/>
      <c r="L127" s="83"/>
      <c r="M127" s="105"/>
    </row>
    <row r="128" spans="1:13" ht="30" customHeight="1" x14ac:dyDescent="0.25">
      <c r="A128" s="114"/>
      <c r="B128" s="117"/>
      <c r="C128" s="211"/>
      <c r="D128" s="204"/>
      <c r="E128" s="207"/>
      <c r="F128" s="194"/>
      <c r="G128" s="33" t="s">
        <v>201</v>
      </c>
      <c r="H128" s="62" t="s">
        <v>102</v>
      </c>
      <c r="I128" s="83">
        <f t="shared" si="1"/>
        <v>1</v>
      </c>
      <c r="J128" s="87"/>
      <c r="K128" s="87"/>
      <c r="L128" s="83"/>
      <c r="M128" s="105"/>
    </row>
    <row r="129" spans="1:13" ht="30" customHeight="1" thickBot="1" x14ac:dyDescent="0.3">
      <c r="A129" s="114"/>
      <c r="B129" s="117"/>
      <c r="C129" s="212"/>
      <c r="D129" s="205"/>
      <c r="E129" s="207"/>
      <c r="F129" s="195"/>
      <c r="G129" s="49" t="s">
        <v>202</v>
      </c>
      <c r="H129" s="92" t="s">
        <v>102</v>
      </c>
      <c r="I129" s="84">
        <f t="shared" si="1"/>
        <v>1</v>
      </c>
      <c r="J129" s="88"/>
      <c r="K129" s="88"/>
      <c r="L129" s="84"/>
      <c r="M129" s="106"/>
    </row>
    <row r="130" spans="1:13" ht="30" customHeight="1" thickBot="1" x14ac:dyDescent="0.3">
      <c r="A130" s="114"/>
      <c r="B130" s="117"/>
      <c r="C130" s="198" t="s">
        <v>203</v>
      </c>
      <c r="D130" s="199"/>
      <c r="E130" s="199"/>
      <c r="F130" s="199"/>
      <c r="G130" s="200"/>
      <c r="H130" s="213">
        <f>SUM(I106:I129)/24</f>
        <v>1</v>
      </c>
      <c r="I130" s="214"/>
      <c r="J130" s="214"/>
      <c r="K130" s="214"/>
      <c r="L130" s="214"/>
      <c r="M130" s="215"/>
    </row>
    <row r="131" spans="1:13" ht="35.25" customHeight="1" thickBot="1" x14ac:dyDescent="0.3">
      <c r="A131" s="114"/>
      <c r="B131" s="118" t="s">
        <v>270</v>
      </c>
      <c r="C131" s="119"/>
      <c r="D131" s="119"/>
      <c r="E131" s="119"/>
      <c r="F131" s="119"/>
      <c r="G131" s="120"/>
      <c r="H131" s="221">
        <f>AVERAGE(I106:I129)*0.22</f>
        <v>0.22</v>
      </c>
      <c r="I131" s="222"/>
      <c r="J131" s="222"/>
      <c r="K131" s="222"/>
      <c r="L131" s="222"/>
      <c r="M131" s="223"/>
    </row>
    <row r="132" spans="1:13" ht="30" customHeight="1" x14ac:dyDescent="0.25">
      <c r="A132" s="114"/>
      <c r="B132" s="121" t="s">
        <v>205</v>
      </c>
      <c r="C132" s="210" t="s">
        <v>206</v>
      </c>
      <c r="D132" s="208" t="s">
        <v>291</v>
      </c>
      <c r="E132" s="234" t="s">
        <v>207</v>
      </c>
      <c r="F132" s="233" t="s">
        <v>208</v>
      </c>
      <c r="G132" s="50" t="s">
        <v>209</v>
      </c>
      <c r="H132" s="62" t="s">
        <v>102</v>
      </c>
      <c r="I132" s="82">
        <f t="shared" si="1"/>
        <v>1</v>
      </c>
      <c r="J132" s="89"/>
      <c r="K132" s="89"/>
      <c r="L132" s="82"/>
      <c r="M132" s="107"/>
    </row>
    <row r="133" spans="1:13" ht="30" customHeight="1" x14ac:dyDescent="0.25">
      <c r="A133" s="114"/>
      <c r="B133" s="122"/>
      <c r="C133" s="211"/>
      <c r="D133" s="140"/>
      <c r="E133" s="194"/>
      <c r="F133" s="230"/>
      <c r="G133" s="58" t="s">
        <v>210</v>
      </c>
      <c r="H133" s="62" t="s">
        <v>102</v>
      </c>
      <c r="I133" s="83">
        <f t="shared" si="1"/>
        <v>1</v>
      </c>
      <c r="J133" s="87"/>
      <c r="K133" s="87"/>
      <c r="L133" s="83"/>
      <c r="M133" s="105"/>
    </row>
    <row r="134" spans="1:13" ht="30" customHeight="1" x14ac:dyDescent="0.25">
      <c r="A134" s="114"/>
      <c r="B134" s="122"/>
      <c r="C134" s="211"/>
      <c r="D134" s="140"/>
      <c r="E134" s="194"/>
      <c r="F134" s="230"/>
      <c r="G134" s="58" t="s">
        <v>211</v>
      </c>
      <c r="H134" s="62" t="s">
        <v>102</v>
      </c>
      <c r="I134" s="83">
        <f t="shared" si="1"/>
        <v>1</v>
      </c>
      <c r="J134" s="87"/>
      <c r="K134" s="87"/>
      <c r="L134" s="83"/>
      <c r="M134" s="105"/>
    </row>
    <row r="135" spans="1:13" ht="30" customHeight="1" x14ac:dyDescent="0.25">
      <c r="A135" s="114"/>
      <c r="B135" s="122"/>
      <c r="C135" s="211"/>
      <c r="D135" s="140"/>
      <c r="E135" s="194"/>
      <c r="F135" s="230"/>
      <c r="G135" s="58" t="s">
        <v>212</v>
      </c>
      <c r="H135" s="62" t="s">
        <v>102</v>
      </c>
      <c r="I135" s="83">
        <f t="shared" si="1"/>
        <v>1</v>
      </c>
      <c r="J135" s="87"/>
      <c r="K135" s="87"/>
      <c r="L135" s="83"/>
      <c r="M135" s="105"/>
    </row>
    <row r="136" spans="1:13" ht="30" customHeight="1" x14ac:dyDescent="0.25">
      <c r="A136" s="114"/>
      <c r="B136" s="122"/>
      <c r="C136" s="211"/>
      <c r="D136" s="140"/>
      <c r="E136" s="194"/>
      <c r="F136" s="230"/>
      <c r="G136" s="58" t="s">
        <v>213</v>
      </c>
      <c r="H136" s="62" t="s">
        <v>102</v>
      </c>
      <c r="I136" s="83">
        <f t="shared" si="1"/>
        <v>1</v>
      </c>
      <c r="J136" s="87"/>
      <c r="K136" s="87"/>
      <c r="L136" s="83"/>
      <c r="M136" s="105"/>
    </row>
    <row r="137" spans="1:13" ht="30" customHeight="1" x14ac:dyDescent="0.25">
      <c r="A137" s="114"/>
      <c r="B137" s="122"/>
      <c r="C137" s="211"/>
      <c r="D137" s="140"/>
      <c r="E137" s="194" t="s">
        <v>214</v>
      </c>
      <c r="F137" s="230" t="s">
        <v>215</v>
      </c>
      <c r="G137" s="58" t="s">
        <v>216</v>
      </c>
      <c r="H137" s="62" t="s">
        <v>102</v>
      </c>
      <c r="I137" s="83">
        <f t="shared" si="1"/>
        <v>1</v>
      </c>
      <c r="J137" s="87"/>
      <c r="K137" s="87"/>
      <c r="L137" s="83"/>
      <c r="M137" s="105"/>
    </row>
    <row r="138" spans="1:13" ht="30" customHeight="1" x14ac:dyDescent="0.25">
      <c r="A138" s="114"/>
      <c r="B138" s="122"/>
      <c r="C138" s="211"/>
      <c r="D138" s="140"/>
      <c r="E138" s="194"/>
      <c r="F138" s="230"/>
      <c r="G138" s="58" t="s">
        <v>217</v>
      </c>
      <c r="H138" s="62" t="s">
        <v>102</v>
      </c>
      <c r="I138" s="83">
        <f t="shared" ref="I138:I139" si="2">IF(H138="SI",1,IF(H138="No",0,0))</f>
        <v>1</v>
      </c>
      <c r="J138" s="87"/>
      <c r="K138" s="87"/>
      <c r="L138" s="83"/>
      <c r="M138" s="105"/>
    </row>
    <row r="139" spans="1:13" ht="30" customHeight="1" thickBot="1" x14ac:dyDescent="0.3">
      <c r="A139" s="114"/>
      <c r="B139" s="122"/>
      <c r="C139" s="212"/>
      <c r="D139" s="209"/>
      <c r="E139" s="195"/>
      <c r="F139" s="231"/>
      <c r="G139" s="49" t="s">
        <v>218</v>
      </c>
      <c r="H139" s="92" t="s">
        <v>102</v>
      </c>
      <c r="I139" s="84">
        <f t="shared" si="2"/>
        <v>1</v>
      </c>
      <c r="J139" s="88"/>
      <c r="K139" s="88"/>
      <c r="L139" s="84"/>
      <c r="M139" s="106"/>
    </row>
    <row r="140" spans="1:13" ht="30" customHeight="1" thickBot="1" x14ac:dyDescent="0.3">
      <c r="A140" s="114"/>
      <c r="B140" s="122"/>
      <c r="C140" s="201" t="s">
        <v>219</v>
      </c>
      <c r="D140" s="201"/>
      <c r="E140" s="201"/>
      <c r="F140" s="201"/>
      <c r="G140" s="202"/>
      <c r="H140" s="213">
        <f>SUM(I132:I139)/8</f>
        <v>1</v>
      </c>
      <c r="I140" s="214"/>
      <c r="J140" s="214"/>
      <c r="K140" s="214"/>
      <c r="L140" s="214"/>
      <c r="M140" s="215"/>
    </row>
    <row r="141" spans="1:13" ht="35.25" customHeight="1" thickBot="1" x14ac:dyDescent="0.3">
      <c r="A141" s="115"/>
      <c r="B141" s="123" t="s">
        <v>271</v>
      </c>
      <c r="C141" s="124"/>
      <c r="D141" s="124"/>
      <c r="E141" s="124"/>
      <c r="F141" s="124"/>
      <c r="G141" s="125"/>
      <c r="H141" s="224">
        <f>AVERAGE(I132:I139)*0.22</f>
        <v>0.22</v>
      </c>
      <c r="I141" s="225"/>
      <c r="J141" s="225"/>
      <c r="K141" s="225"/>
      <c r="L141" s="225"/>
      <c r="M141" s="226"/>
    </row>
    <row r="142" spans="1:13" ht="15.75" thickBot="1" x14ac:dyDescent="0.3"/>
    <row r="143" spans="1:13" ht="39.75" customHeight="1" thickBot="1" x14ac:dyDescent="0.3">
      <c r="G143" s="110" t="s">
        <v>302</v>
      </c>
      <c r="H143" s="221">
        <f>SUM(H39,H105,H131,H141)</f>
        <v>0.99312500000000004</v>
      </c>
      <c r="I143" s="222"/>
      <c r="J143" s="222"/>
      <c r="K143" s="222"/>
      <c r="L143" s="222"/>
      <c r="M143" s="223"/>
    </row>
  </sheetData>
  <mergeCells count="103">
    <mergeCell ref="H26:M26"/>
    <mergeCell ref="H22:M22"/>
    <mergeCell ref="A1:M1"/>
    <mergeCell ref="J2:M2"/>
    <mergeCell ref="H143:M143"/>
    <mergeCell ref="H140:M140"/>
    <mergeCell ref="H141:M141"/>
    <mergeCell ref="H130:M130"/>
    <mergeCell ref="H131:M131"/>
    <mergeCell ref="H104:M104"/>
    <mergeCell ref="H105:M105"/>
    <mergeCell ref="H55:M55"/>
    <mergeCell ref="H38:M38"/>
    <mergeCell ref="H39:M39"/>
    <mergeCell ref="A106:A141"/>
    <mergeCell ref="B105:G105"/>
    <mergeCell ref="F137:F139"/>
    <mergeCell ref="E137:E139"/>
    <mergeCell ref="E126:E129"/>
    <mergeCell ref="C106:C129"/>
    <mergeCell ref="F132:F136"/>
    <mergeCell ref="E132:E136"/>
    <mergeCell ref="E119:E125"/>
    <mergeCell ref="F119:F125"/>
    <mergeCell ref="F126:F129"/>
    <mergeCell ref="F106:F112"/>
    <mergeCell ref="F113:F115"/>
    <mergeCell ref="C130:G130"/>
    <mergeCell ref="C140:G140"/>
    <mergeCell ref="D106:D129"/>
    <mergeCell ref="F116:F118"/>
    <mergeCell ref="E106:E118"/>
    <mergeCell ref="D132:D139"/>
    <mergeCell ref="C132:C139"/>
    <mergeCell ref="F57:G57"/>
    <mergeCell ref="F56:G56"/>
    <mergeCell ref="E56:E57"/>
    <mergeCell ref="F83:F96"/>
    <mergeCell ref="E97:E103"/>
    <mergeCell ref="F97:F103"/>
    <mergeCell ref="F71:F72"/>
    <mergeCell ref="F73:F74"/>
    <mergeCell ref="F75:G75"/>
    <mergeCell ref="F68:F70"/>
    <mergeCell ref="E58:E70"/>
    <mergeCell ref="F58:F59"/>
    <mergeCell ref="F76:F81"/>
    <mergeCell ref="F60:F67"/>
    <mergeCell ref="E73:E96"/>
    <mergeCell ref="E71:E72"/>
    <mergeCell ref="F44:G44"/>
    <mergeCell ref="F43:G43"/>
    <mergeCell ref="F42:G42"/>
    <mergeCell ref="B39:G39"/>
    <mergeCell ref="C27:C37"/>
    <mergeCell ref="C38:G38"/>
    <mergeCell ref="B4:B38"/>
    <mergeCell ref="D4:D21"/>
    <mergeCell ref="F47:G47"/>
    <mergeCell ref="E41:E44"/>
    <mergeCell ref="C40:C54"/>
    <mergeCell ref="F48:G48"/>
    <mergeCell ref="E53:E54"/>
    <mergeCell ref="E48:E52"/>
    <mergeCell ref="F49:G49"/>
    <mergeCell ref="F52:G52"/>
    <mergeCell ref="F51:G51"/>
    <mergeCell ref="F50:G50"/>
    <mergeCell ref="F53:F54"/>
    <mergeCell ref="F3:G3"/>
    <mergeCell ref="F23:G23"/>
    <mergeCell ref="F24:G24"/>
    <mergeCell ref="E23:E25"/>
    <mergeCell ref="F27:F28"/>
    <mergeCell ref="E27:E29"/>
    <mergeCell ref="F25:G25"/>
    <mergeCell ref="F13:F21"/>
    <mergeCell ref="C22:G22"/>
    <mergeCell ref="C26:G26"/>
    <mergeCell ref="A4:A105"/>
    <mergeCell ref="B106:B130"/>
    <mergeCell ref="B131:G131"/>
    <mergeCell ref="B132:B140"/>
    <mergeCell ref="B141:G141"/>
    <mergeCell ref="C55:G55"/>
    <mergeCell ref="C104:G104"/>
    <mergeCell ref="D23:D25"/>
    <mergeCell ref="D27:D37"/>
    <mergeCell ref="D40:D54"/>
    <mergeCell ref="D56:D103"/>
    <mergeCell ref="C56:C103"/>
    <mergeCell ref="C23:C25"/>
    <mergeCell ref="B40:B104"/>
    <mergeCell ref="F4:F12"/>
    <mergeCell ref="E4:E21"/>
    <mergeCell ref="C4:C21"/>
    <mergeCell ref="F30:F37"/>
    <mergeCell ref="E45:E47"/>
    <mergeCell ref="E30:E37"/>
    <mergeCell ref="F41:G41"/>
    <mergeCell ref="F40:G40"/>
    <mergeCell ref="F46:G46"/>
    <mergeCell ref="F45:G45"/>
  </mergeCells>
  <dataValidations count="2">
    <dataValidation type="list" allowBlank="1" showInputMessage="1" showErrorMessage="1" sqref="H4:H21 H40:H54 H56:H103 H23:H25 H27:H37 H132:H139 H106:H129">
      <formula1>"SI,NO"</formula1>
    </dataValidation>
    <dataValidation type="list" allowBlank="1" showInputMessage="1" showErrorMessage="1" sqref="K106:L129 K132:L139 K4:L21 J4:J21 J23:J25 K23:L25 K27:L37 J27:J37 K40:L54 J40:J54 J56:J103 K56:L103 J106:J129 J132:J139">
      <formula1>"X"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0"/>
  <sheetViews>
    <sheetView showGridLines="0" topLeftCell="A5" zoomScale="90" zoomScaleNormal="90" workbookViewId="0">
      <selection activeCell="K37" sqref="K37:L40"/>
    </sheetView>
  </sheetViews>
  <sheetFormatPr baseColWidth="10" defaultColWidth="11.42578125" defaultRowHeight="15" x14ac:dyDescent="0.25"/>
  <cols>
    <col min="1" max="1" width="9.5703125" customWidth="1"/>
    <col min="2" max="2" width="27.7109375" bestFit="1" customWidth="1"/>
    <col min="3" max="3" width="17.28515625" customWidth="1"/>
    <col min="4" max="4" width="16.28515625" customWidth="1"/>
    <col min="5" max="5" width="14.28515625" customWidth="1"/>
    <col min="7" max="7" width="6.85546875" customWidth="1"/>
    <col min="8" max="8" width="5" customWidth="1"/>
    <col min="9" max="9" width="13.7109375" customWidth="1"/>
    <col min="10" max="10" width="34.85546875" customWidth="1"/>
    <col min="11" max="11" width="12.140625" customWidth="1"/>
    <col min="12" max="12" width="19" customWidth="1"/>
    <col min="13" max="13" width="14.85546875" customWidth="1"/>
  </cols>
  <sheetData>
    <row r="2" spans="2:12" ht="16.899999999999999" customHeight="1" x14ac:dyDescent="0.25"/>
    <row r="3" spans="2:12" ht="16.149999999999999" customHeight="1" x14ac:dyDescent="0.25">
      <c r="B3" s="237" t="s">
        <v>285</v>
      </c>
      <c r="C3" s="237"/>
      <c r="D3" s="237"/>
      <c r="E3" s="237"/>
      <c r="F3" s="237"/>
      <c r="I3" s="237" t="s">
        <v>287</v>
      </c>
      <c r="J3" s="237"/>
      <c r="K3" s="237"/>
      <c r="L3" s="237"/>
    </row>
    <row r="6" spans="2:12" ht="30" customHeight="1" x14ac:dyDescent="0.25">
      <c r="B6" s="66"/>
      <c r="C6" s="72" t="s">
        <v>256</v>
      </c>
      <c r="D6" s="72" t="s">
        <v>257</v>
      </c>
      <c r="E6" s="59"/>
    </row>
    <row r="7" spans="2:12" x14ac:dyDescent="0.25">
      <c r="B7" s="73" t="s">
        <v>98</v>
      </c>
      <c r="C7" s="67">
        <f>'Línea Basal'!H39</f>
        <v>0.21312500000000001</v>
      </c>
      <c r="D7" s="67">
        <v>0.22</v>
      </c>
      <c r="E7" s="65">
        <f>C7/22%</f>
        <v>0.96875</v>
      </c>
    </row>
    <row r="8" spans="2:12" x14ac:dyDescent="0.25">
      <c r="B8" s="73" t="s">
        <v>116</v>
      </c>
      <c r="C8" s="67">
        <f>'Línea Basal'!H105</f>
        <v>0.34</v>
      </c>
      <c r="D8" s="67">
        <v>0.34</v>
      </c>
      <c r="E8" s="65">
        <f>C8/34%</f>
        <v>1</v>
      </c>
    </row>
    <row r="9" spans="2:12" x14ac:dyDescent="0.25">
      <c r="B9" s="73" t="s">
        <v>265</v>
      </c>
      <c r="C9" s="67">
        <f>'Línea Basal'!H131</f>
        <v>0.22</v>
      </c>
      <c r="D9" s="67">
        <v>0.22</v>
      </c>
      <c r="E9" s="65">
        <f>C9/22%</f>
        <v>1</v>
      </c>
    </row>
    <row r="10" spans="2:12" x14ac:dyDescent="0.25">
      <c r="B10" s="73" t="s">
        <v>266</v>
      </c>
      <c r="C10" s="67">
        <f>'Línea Basal'!H141</f>
        <v>0.22</v>
      </c>
      <c r="D10" s="67">
        <v>0.22</v>
      </c>
      <c r="E10" s="65">
        <f>C10/22%</f>
        <v>1</v>
      </c>
    </row>
    <row r="11" spans="2:12" x14ac:dyDescent="0.25">
      <c r="C11" s="52"/>
      <c r="D11" s="52"/>
    </row>
    <row r="23" spans="2:14" ht="15.75" x14ac:dyDescent="0.25">
      <c r="B23" s="237" t="s">
        <v>286</v>
      </c>
      <c r="C23" s="237"/>
      <c r="D23" s="237"/>
      <c r="E23" s="237"/>
      <c r="F23" s="237"/>
    </row>
    <row r="26" spans="2:14" x14ac:dyDescent="0.25">
      <c r="B26" s="74" t="s">
        <v>115</v>
      </c>
      <c r="C26" s="69">
        <f>E7</f>
        <v>0.96875</v>
      </c>
      <c r="D26" s="75">
        <f>100%-C26</f>
        <v>3.125E-2</v>
      </c>
    </row>
    <row r="27" spans="2:14" x14ac:dyDescent="0.25">
      <c r="B27" s="74" t="s">
        <v>264</v>
      </c>
      <c r="C27" s="69">
        <f>E8</f>
        <v>1</v>
      </c>
      <c r="D27" s="75">
        <f>100%-C27</f>
        <v>0</v>
      </c>
    </row>
    <row r="28" spans="2:14" x14ac:dyDescent="0.25">
      <c r="B28" s="74" t="s">
        <v>204</v>
      </c>
      <c r="C28" s="69">
        <f>E9</f>
        <v>1</v>
      </c>
      <c r="D28" s="75">
        <f>100%-C28</f>
        <v>0</v>
      </c>
    </row>
    <row r="29" spans="2:14" x14ac:dyDescent="0.25">
      <c r="B29" s="74" t="s">
        <v>220</v>
      </c>
      <c r="C29" s="69">
        <f>E10</f>
        <v>1</v>
      </c>
      <c r="D29" s="75">
        <f>100%-C29</f>
        <v>0</v>
      </c>
      <c r="I29" s="238" t="s">
        <v>98</v>
      </c>
      <c r="J29" s="68" t="s">
        <v>223</v>
      </c>
      <c r="K29" s="69">
        <f>'Línea Basal'!H22</f>
        <v>0.94444444444444442</v>
      </c>
      <c r="L29" s="70" t="str">
        <f>IF(K29&lt;=33%,"Por mejorar",IF(K29&lt;=59%,"Aceptable",IF(K29&lt;=94%,"Bueno","Óptimo")))</f>
        <v>Óptimo</v>
      </c>
      <c r="N29" s="96"/>
    </row>
    <row r="30" spans="2:14" x14ac:dyDescent="0.25">
      <c r="I30" s="239"/>
      <c r="J30" s="68" t="s">
        <v>258</v>
      </c>
      <c r="K30" s="69">
        <f>'Línea Basal'!H26</f>
        <v>1</v>
      </c>
      <c r="L30" s="70" t="str">
        <f t="shared" ref="L30:L35" si="0">IF(K30&lt;=33%,"Por mejorar",IF(K30&lt;=59%,"Aceptable",IF(K30&lt;=94%,"Bueno","Óptimo")))</f>
        <v>Óptimo</v>
      </c>
    </row>
    <row r="31" spans="2:14" x14ac:dyDescent="0.25">
      <c r="I31" s="240"/>
      <c r="J31" s="68" t="s">
        <v>259</v>
      </c>
      <c r="K31" s="69">
        <f>'Línea Basal'!H38</f>
        <v>1</v>
      </c>
      <c r="L31" s="70" t="str">
        <f t="shared" si="0"/>
        <v>Óptimo</v>
      </c>
    </row>
    <row r="32" spans="2:14" x14ac:dyDescent="0.25">
      <c r="I32" s="238" t="s">
        <v>116</v>
      </c>
      <c r="J32" s="71" t="s">
        <v>260</v>
      </c>
      <c r="K32" s="67">
        <f>'Línea Basal'!H55</f>
        <v>1</v>
      </c>
      <c r="L32" s="70" t="str">
        <f t="shared" si="0"/>
        <v>Óptimo</v>
      </c>
    </row>
    <row r="33" spans="9:12" x14ac:dyDescent="0.25">
      <c r="I33" s="240"/>
      <c r="J33" s="71" t="s">
        <v>261</v>
      </c>
      <c r="K33" s="67">
        <f>'Línea Basal'!H104</f>
        <v>1</v>
      </c>
      <c r="L33" s="70" t="str">
        <f t="shared" si="0"/>
        <v>Óptimo</v>
      </c>
    </row>
    <row r="34" spans="9:12" x14ac:dyDescent="0.25">
      <c r="I34" s="74" t="s">
        <v>265</v>
      </c>
      <c r="J34" s="71" t="s">
        <v>262</v>
      </c>
      <c r="K34" s="67">
        <f>'Línea Basal'!H130</f>
        <v>1</v>
      </c>
      <c r="L34" s="70" t="str">
        <f t="shared" si="0"/>
        <v>Óptimo</v>
      </c>
    </row>
    <row r="35" spans="9:12" x14ac:dyDescent="0.25">
      <c r="I35" s="74" t="s">
        <v>266</v>
      </c>
      <c r="J35" s="71" t="s">
        <v>263</v>
      </c>
      <c r="K35" s="67">
        <f>'Línea Basal'!H140</f>
        <v>1</v>
      </c>
      <c r="L35" s="70" t="str">
        <f t="shared" si="0"/>
        <v>Óptimo</v>
      </c>
    </row>
    <row r="37" spans="9:12" x14ac:dyDescent="0.25">
      <c r="K37" s="97" t="s">
        <v>276</v>
      </c>
      <c r="L37" s="101" t="s">
        <v>280</v>
      </c>
    </row>
    <row r="38" spans="9:12" x14ac:dyDescent="0.25">
      <c r="K38" s="98" t="s">
        <v>277</v>
      </c>
      <c r="L38" s="101" t="s">
        <v>372</v>
      </c>
    </row>
    <row r="39" spans="9:12" x14ac:dyDescent="0.25">
      <c r="K39" s="99" t="s">
        <v>278</v>
      </c>
      <c r="L39" s="101" t="s">
        <v>371</v>
      </c>
    </row>
    <row r="40" spans="9:12" x14ac:dyDescent="0.25">
      <c r="K40" s="100" t="s">
        <v>279</v>
      </c>
      <c r="L40" s="101" t="s">
        <v>370</v>
      </c>
    </row>
  </sheetData>
  <mergeCells count="5">
    <mergeCell ref="B3:F3"/>
    <mergeCell ref="B23:F23"/>
    <mergeCell ref="I3:L3"/>
    <mergeCell ref="I29:I31"/>
    <mergeCell ref="I32:I33"/>
  </mergeCells>
  <conditionalFormatting sqref="L29:L35">
    <cfRule type="containsText" dxfId="3" priority="1" operator="containsText" text="Óptimo">
      <formula>NOT(ISERROR(SEARCH("Óptimo",L29)))</formula>
    </cfRule>
    <cfRule type="containsText" dxfId="2" priority="2" operator="containsText" text="Bueno">
      <formula>NOT(ISERROR(SEARCH("Bueno",L29)))</formula>
    </cfRule>
    <cfRule type="containsText" dxfId="1" priority="3" operator="containsText" text="Aceptable">
      <formula>NOT(ISERROR(SEARCH("Aceptable",L29)))</formula>
    </cfRule>
    <cfRule type="containsText" dxfId="0" priority="4" operator="containsText" text="Por Mejorar">
      <formula>NOT(ISERROR(SEARCH("Por Mejorar",L29)))</formula>
    </cfRule>
  </conditionalFormatting>
  <pageMargins left="0.7" right="0.7" top="0.75" bottom="0.75" header="0.3" footer="0.3"/>
  <pageSetup orientation="portrait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8"/>
  <sheetViews>
    <sheetView zoomScale="70" zoomScaleNormal="70" workbookViewId="0">
      <selection activeCell="D3" sqref="D3"/>
    </sheetView>
  </sheetViews>
  <sheetFormatPr baseColWidth="10" defaultColWidth="11.42578125" defaultRowHeight="15" x14ac:dyDescent="0.25"/>
  <cols>
    <col min="1" max="1" width="3.85546875" customWidth="1"/>
    <col min="2" max="2" width="16.42578125" customWidth="1"/>
    <col min="3" max="4" width="55.5703125" customWidth="1"/>
    <col min="5" max="6" width="67.5703125" customWidth="1"/>
  </cols>
  <sheetData>
    <row r="2" spans="1:6" ht="34.5" customHeight="1" x14ac:dyDescent="0.25">
      <c r="B2" s="111" t="s">
        <v>272</v>
      </c>
      <c r="C2" s="111" t="s">
        <v>273</v>
      </c>
      <c r="D2" s="111" t="s">
        <v>94</v>
      </c>
      <c r="E2" s="111" t="s">
        <v>274</v>
      </c>
      <c r="F2" s="111" t="s">
        <v>275</v>
      </c>
    </row>
    <row r="3" spans="1:6" ht="45" customHeight="1" x14ac:dyDescent="0.25">
      <c r="A3" s="105"/>
      <c r="B3" s="80"/>
      <c r="C3" s="80"/>
      <c r="D3" s="112" t="str">
        <f>IF('Línea Basal'!I4=0,'Línea Basal'!G4,"No Aplica")</f>
        <v>¿La empresa ha determinado cuál es el ambiente Político, legal y regulatorio, ya sea internacional, nacional, regional o local?</v>
      </c>
      <c r="E3" s="80"/>
      <c r="F3" s="80"/>
    </row>
    <row r="4" spans="1:6" ht="45" customHeight="1" x14ac:dyDescent="0.25">
      <c r="A4" s="105"/>
      <c r="B4" s="80"/>
      <c r="C4" s="80"/>
      <c r="D4" s="112" t="str">
        <f>IF('Línea Basal'!I5=0,'Línea Basal'!G5,"No Aplica")</f>
        <v>No Aplica</v>
      </c>
      <c r="E4" s="80"/>
      <c r="F4" s="80"/>
    </row>
    <row r="5" spans="1:6" ht="45" customHeight="1" x14ac:dyDescent="0.25">
      <c r="A5" s="105"/>
      <c r="B5" s="80"/>
      <c r="C5" s="80"/>
      <c r="D5" s="112" t="str">
        <f>IF('Línea Basal'!I6=0,'Línea Basal'!G6,"No Aplica")</f>
        <v>No Aplica</v>
      </c>
      <c r="E5" s="80"/>
      <c r="F5" s="80"/>
    </row>
    <row r="6" spans="1:6" ht="45" customHeight="1" x14ac:dyDescent="0.25">
      <c r="A6" s="105"/>
      <c r="B6" s="80"/>
      <c r="C6" s="80"/>
      <c r="D6" s="112" t="str">
        <f>IF('Línea Basal'!I7=0,'Línea Basal'!G7,"No Aplica")</f>
        <v>No Aplica</v>
      </c>
      <c r="E6" s="80"/>
      <c r="F6" s="80"/>
    </row>
    <row r="7" spans="1:6" ht="45" customHeight="1" x14ac:dyDescent="0.25">
      <c r="A7" s="105"/>
      <c r="B7" s="80"/>
      <c r="C7" s="80"/>
      <c r="D7" s="112" t="str">
        <f>IF('Línea Basal'!I8=0,'Línea Basal'!G8,"No Aplica")</f>
        <v>No Aplica</v>
      </c>
      <c r="E7" s="80"/>
      <c r="F7" s="80"/>
    </row>
    <row r="8" spans="1:6" ht="45" customHeight="1" x14ac:dyDescent="0.25">
      <c r="A8" s="105"/>
      <c r="B8" s="80"/>
      <c r="C8" s="80"/>
      <c r="D8" s="112" t="str">
        <f>IF('Línea Basal'!I9=0,'Línea Basal'!G9,"No Aplica")</f>
        <v>No Aplica</v>
      </c>
      <c r="E8" s="80"/>
      <c r="F8" s="80"/>
    </row>
    <row r="9" spans="1:6" ht="45" customHeight="1" x14ac:dyDescent="0.25">
      <c r="A9" s="105"/>
      <c r="B9" s="80"/>
      <c r="C9" s="80"/>
      <c r="D9" s="112" t="str">
        <f>IF('Línea Basal'!I10=0,'Línea Basal'!G10,"No Aplica")</f>
        <v>No Aplica</v>
      </c>
      <c r="E9" s="80"/>
      <c r="F9" s="80"/>
    </row>
    <row r="10" spans="1:6" ht="45" customHeight="1" x14ac:dyDescent="0.25">
      <c r="A10" s="105"/>
      <c r="B10" s="80"/>
      <c r="C10" s="80"/>
      <c r="D10" s="112" t="str">
        <f>IF('Línea Basal'!I11=0,'Línea Basal'!G11,"No Aplica")</f>
        <v>No Aplica</v>
      </c>
      <c r="E10" s="80"/>
      <c r="F10" s="80"/>
    </row>
    <row r="11" spans="1:6" ht="45" customHeight="1" x14ac:dyDescent="0.25">
      <c r="A11" s="105"/>
      <c r="B11" s="80"/>
      <c r="C11" s="80"/>
      <c r="D11" s="112" t="str">
        <f>IF('Línea Basal'!I12=0,'Línea Basal'!G12,"No Aplica")</f>
        <v>No Aplica</v>
      </c>
      <c r="E11" s="80"/>
      <c r="F11" s="80"/>
    </row>
    <row r="12" spans="1:6" ht="45" customHeight="1" x14ac:dyDescent="0.25">
      <c r="A12" s="105"/>
      <c r="B12" s="80"/>
      <c r="C12" s="80"/>
      <c r="D12" s="112" t="str">
        <f>IF('Línea Basal'!I13=0,'Línea Basal'!G13,"No Aplica")</f>
        <v>No Aplica</v>
      </c>
      <c r="E12" s="80"/>
      <c r="F12" s="80"/>
    </row>
    <row r="13" spans="1:6" ht="45" customHeight="1" x14ac:dyDescent="0.25">
      <c r="A13" s="105"/>
      <c r="B13" s="80"/>
      <c r="C13" s="80"/>
      <c r="D13" s="112" t="str">
        <f>IF('Línea Basal'!I14=0,'Línea Basal'!G14,"No Aplica")</f>
        <v>No Aplica</v>
      </c>
      <c r="E13" s="80"/>
      <c r="F13" s="80"/>
    </row>
    <row r="14" spans="1:6" ht="45" customHeight="1" x14ac:dyDescent="0.25">
      <c r="A14" s="105"/>
      <c r="B14" s="80"/>
      <c r="C14" s="80"/>
      <c r="D14" s="112" t="str">
        <f>IF('Línea Basal'!I15=0,'Línea Basal'!G15,"No Aplica")</f>
        <v>No Aplica</v>
      </c>
      <c r="E14" s="80"/>
      <c r="F14" s="80"/>
    </row>
    <row r="15" spans="1:6" ht="45" customHeight="1" x14ac:dyDescent="0.25">
      <c r="A15" s="105"/>
      <c r="B15" s="80"/>
      <c r="C15" s="80"/>
      <c r="D15" s="112" t="str">
        <f>IF('Línea Basal'!I16=0,'Línea Basal'!G16,"No Aplica")</f>
        <v>No Aplica</v>
      </c>
      <c r="E15" s="80"/>
      <c r="F15" s="80"/>
    </row>
    <row r="16" spans="1:6" ht="45" customHeight="1" x14ac:dyDescent="0.25">
      <c r="A16" s="105"/>
      <c r="B16" s="80"/>
      <c r="C16" s="80"/>
      <c r="D16" s="112" t="str">
        <f>IF('Línea Basal'!I17=0,'Línea Basal'!G17,"No Aplica")</f>
        <v>No Aplica</v>
      </c>
      <c r="E16" s="80"/>
      <c r="F16" s="80"/>
    </row>
    <row r="17" spans="1:6" ht="45" customHeight="1" x14ac:dyDescent="0.25">
      <c r="A17" s="105"/>
      <c r="B17" s="105"/>
      <c r="C17" s="105"/>
      <c r="D17" s="112" t="str">
        <f>IF('Línea Basal'!I18=0,'Línea Basal'!G18,"No Aplica")</f>
        <v>No Aplica</v>
      </c>
      <c r="E17" s="105"/>
      <c r="F17" s="105"/>
    </row>
    <row r="18" spans="1:6" ht="45" customHeight="1" x14ac:dyDescent="0.25">
      <c r="A18" s="105"/>
      <c r="B18" s="105"/>
      <c r="C18" s="105"/>
      <c r="D18" s="112" t="str">
        <f>IF('Línea Basal'!I19=0,'Línea Basal'!G19,"No Aplica")</f>
        <v>No Aplica</v>
      </c>
      <c r="E18" s="105"/>
      <c r="F18" s="105"/>
    </row>
    <row r="19" spans="1:6" ht="45" customHeight="1" x14ac:dyDescent="0.25">
      <c r="A19" s="105"/>
      <c r="B19" s="105"/>
      <c r="C19" s="105"/>
      <c r="D19" s="112" t="str">
        <f>IF('Línea Basal'!I20=0,'Línea Basal'!G20,"No Aplica")</f>
        <v>No Aplica</v>
      </c>
      <c r="E19" s="105"/>
      <c r="F19" s="105"/>
    </row>
    <row r="20" spans="1:6" ht="45" customHeight="1" x14ac:dyDescent="0.25">
      <c r="A20" s="105"/>
      <c r="B20" s="105"/>
      <c r="C20" s="105"/>
      <c r="D20" s="112" t="str">
        <f>IF('Línea Basal'!I21=0,'Línea Basal'!G21,"No Aplica")</f>
        <v>No Aplica</v>
      </c>
      <c r="E20" s="105"/>
      <c r="F20" s="105"/>
    </row>
    <row r="21" spans="1:6" ht="45" hidden="1" customHeight="1" x14ac:dyDescent="0.25">
      <c r="A21" s="105"/>
      <c r="B21" s="105"/>
      <c r="C21" s="105"/>
      <c r="D21" s="112">
        <f>IF('Línea Basal'!I22=0,'Línea Basal'!G22,"No Aplica")</f>
        <v>0</v>
      </c>
      <c r="E21" s="105"/>
      <c r="F21" s="105"/>
    </row>
    <row r="22" spans="1:6" ht="45" customHeight="1" x14ac:dyDescent="0.25">
      <c r="A22" s="105"/>
      <c r="B22" s="105"/>
      <c r="C22" s="105"/>
      <c r="D22" s="112" t="str">
        <f>IF('Línea Basal'!I23=0,'Línea Basal'!G23,"No Aplica")</f>
        <v>No Aplica</v>
      </c>
      <c r="E22" s="105"/>
      <c r="F22" s="105"/>
    </row>
    <row r="23" spans="1:6" ht="45" customHeight="1" x14ac:dyDescent="0.25">
      <c r="A23" s="105"/>
      <c r="B23" s="105"/>
      <c r="C23" s="105"/>
      <c r="D23" s="112" t="str">
        <f>IF('Línea Basal'!I24=0,'Línea Basal'!G24,"No Aplica")</f>
        <v>No Aplica</v>
      </c>
      <c r="E23" s="105"/>
      <c r="F23" s="105"/>
    </row>
    <row r="24" spans="1:6" ht="45" customHeight="1" x14ac:dyDescent="0.25">
      <c r="A24" s="105"/>
      <c r="B24" s="105"/>
      <c r="C24" s="105"/>
      <c r="D24" s="112" t="str">
        <f>IF('Línea Basal'!I25=0,'Línea Basal'!G25,"No Aplica")</f>
        <v>No Aplica</v>
      </c>
      <c r="E24" s="105"/>
      <c r="F24" s="105"/>
    </row>
    <row r="25" spans="1:6" ht="45" hidden="1" customHeight="1" x14ac:dyDescent="0.25">
      <c r="A25" s="105"/>
      <c r="B25" s="105"/>
      <c r="C25" s="105"/>
      <c r="D25" s="112">
        <f>IF('Línea Basal'!I26=0,'Línea Basal'!G26,"No Aplica")</f>
        <v>0</v>
      </c>
      <c r="E25" s="105"/>
      <c r="F25" s="105"/>
    </row>
    <row r="26" spans="1:6" ht="45" customHeight="1" x14ac:dyDescent="0.25">
      <c r="A26" s="105"/>
      <c r="B26" s="105"/>
      <c r="C26" s="105"/>
      <c r="D26" s="112" t="str">
        <f>IF('Línea Basal'!I27=0,'Línea Basal'!G27,"No Aplica")</f>
        <v>No Aplica</v>
      </c>
      <c r="E26" s="105"/>
      <c r="F26" s="105"/>
    </row>
    <row r="27" spans="1:6" ht="45" customHeight="1" x14ac:dyDescent="0.25">
      <c r="A27" s="105"/>
      <c r="B27" s="105"/>
      <c r="C27" s="105"/>
      <c r="D27" s="112" t="str">
        <f>IF('Línea Basal'!I28=0,'Línea Basal'!G28,"No Aplica")</f>
        <v>No Aplica</v>
      </c>
      <c r="E27" s="105"/>
      <c r="F27" s="105"/>
    </row>
    <row r="28" spans="1:6" ht="45" customHeight="1" x14ac:dyDescent="0.25">
      <c r="A28" s="105"/>
      <c r="B28" s="105"/>
      <c r="C28" s="105"/>
      <c r="D28" s="112" t="str">
        <f>IF('Línea Basal'!I29=0,'Línea Basal'!G29,"No Aplica")</f>
        <v>No Aplica</v>
      </c>
      <c r="E28" s="105"/>
      <c r="F28" s="105"/>
    </row>
    <row r="29" spans="1:6" ht="45" customHeight="1" x14ac:dyDescent="0.25">
      <c r="A29" s="105"/>
      <c r="B29" s="105"/>
      <c r="C29" s="105"/>
      <c r="D29" s="112" t="str">
        <f>IF('Línea Basal'!I30=0,'Línea Basal'!G30,"No Aplica")</f>
        <v>No Aplica</v>
      </c>
      <c r="E29" s="105"/>
      <c r="F29" s="105"/>
    </row>
    <row r="30" spans="1:6" ht="45" customHeight="1" x14ac:dyDescent="0.25">
      <c r="A30" s="105"/>
      <c r="B30" s="105"/>
      <c r="C30" s="105"/>
      <c r="D30" s="112" t="str">
        <f>IF('Línea Basal'!I31=0,'Línea Basal'!G31,"No Aplica")</f>
        <v>No Aplica</v>
      </c>
      <c r="E30" s="105"/>
      <c r="F30" s="105"/>
    </row>
    <row r="31" spans="1:6" ht="45" customHeight="1" x14ac:dyDescent="0.25">
      <c r="A31" s="105"/>
      <c r="B31" s="105"/>
      <c r="C31" s="105"/>
      <c r="D31" s="112" t="str">
        <f>IF('Línea Basal'!I32=0,'Línea Basal'!G32,"No Aplica")</f>
        <v>No Aplica</v>
      </c>
      <c r="E31" s="105"/>
      <c r="F31" s="105"/>
    </row>
    <row r="32" spans="1:6" ht="45" customHeight="1" x14ac:dyDescent="0.25">
      <c r="A32" s="105"/>
      <c r="B32" s="105"/>
      <c r="C32" s="105"/>
      <c r="D32" s="112" t="str">
        <f>IF('Línea Basal'!I33=0,'Línea Basal'!G33,"No Aplica")</f>
        <v>No Aplica</v>
      </c>
      <c r="E32" s="105"/>
      <c r="F32" s="105"/>
    </row>
    <row r="33" spans="1:6" ht="45" customHeight="1" x14ac:dyDescent="0.25">
      <c r="A33" s="105"/>
      <c r="B33" s="105"/>
      <c r="C33" s="105"/>
      <c r="D33" s="112" t="str">
        <f>IF('Línea Basal'!I34=0,'Línea Basal'!G34,"No Aplica")</f>
        <v>No Aplica</v>
      </c>
      <c r="E33" s="105"/>
      <c r="F33" s="105"/>
    </row>
    <row r="34" spans="1:6" ht="45" customHeight="1" x14ac:dyDescent="0.25">
      <c r="A34" s="105"/>
      <c r="B34" s="105"/>
      <c r="C34" s="105"/>
      <c r="D34" s="112" t="str">
        <f>IF('Línea Basal'!I35=0,'Línea Basal'!G35,"No Aplica")</f>
        <v>No Aplica</v>
      </c>
      <c r="E34" s="105"/>
      <c r="F34" s="105"/>
    </row>
    <row r="35" spans="1:6" ht="45" customHeight="1" x14ac:dyDescent="0.25">
      <c r="A35" s="105"/>
      <c r="B35" s="105"/>
      <c r="C35" s="105"/>
      <c r="D35" s="112" t="str">
        <f>IF('Línea Basal'!I36=0,'Línea Basal'!G36,"No Aplica")</f>
        <v>No Aplica</v>
      </c>
      <c r="E35" s="105"/>
      <c r="F35" s="105"/>
    </row>
    <row r="36" spans="1:6" ht="45" customHeight="1" x14ac:dyDescent="0.25">
      <c r="A36" s="105"/>
      <c r="B36" s="105"/>
      <c r="C36" s="105"/>
      <c r="D36" s="112" t="str">
        <f>IF('Línea Basal'!I37=0,'Línea Basal'!G37,"No Aplica")</f>
        <v>No Aplica</v>
      </c>
      <c r="E36" s="105"/>
      <c r="F36" s="105"/>
    </row>
    <row r="37" spans="1:6" ht="45" hidden="1" customHeight="1" x14ac:dyDescent="0.25">
      <c r="A37" s="105"/>
      <c r="B37" s="105"/>
      <c r="C37" s="105"/>
      <c r="D37" s="112">
        <f>IF('Línea Basal'!I38=0,'Línea Basal'!G38,"No Aplica")</f>
        <v>0</v>
      </c>
      <c r="E37" s="105"/>
      <c r="F37" s="105"/>
    </row>
    <row r="38" spans="1:6" ht="45" hidden="1" customHeight="1" x14ac:dyDescent="0.25">
      <c r="A38" s="105"/>
      <c r="B38" s="105"/>
      <c r="C38" s="105"/>
      <c r="D38" s="112">
        <f>IF('Línea Basal'!I39=0,'Línea Basal'!G39,"No Aplica")</f>
        <v>0</v>
      </c>
      <c r="E38" s="105"/>
      <c r="F38" s="105"/>
    </row>
    <row r="39" spans="1:6" ht="45" customHeight="1" x14ac:dyDescent="0.25">
      <c r="A39" s="105"/>
      <c r="B39" s="105"/>
      <c r="C39" s="105"/>
      <c r="D39" s="112" t="str">
        <f>IF('Línea Basal'!I40=0,'Línea Basal'!G40,"No Aplica")</f>
        <v>No Aplica</v>
      </c>
      <c r="E39" s="105"/>
      <c r="F39" s="105"/>
    </row>
    <row r="40" spans="1:6" ht="45" customHeight="1" x14ac:dyDescent="0.25">
      <c r="A40" s="105"/>
      <c r="B40" s="105"/>
      <c r="C40" s="105"/>
      <c r="D40" s="112" t="str">
        <f>IF('Línea Basal'!I41=0,'Línea Basal'!G41,"No Aplica")</f>
        <v>No Aplica</v>
      </c>
      <c r="E40" s="105"/>
      <c r="F40" s="105"/>
    </row>
    <row r="41" spans="1:6" ht="45" customHeight="1" x14ac:dyDescent="0.25">
      <c r="A41" s="105"/>
      <c r="B41" s="105"/>
      <c r="C41" s="105"/>
      <c r="D41" s="112" t="str">
        <f>IF('Línea Basal'!I42=0,'Línea Basal'!G42,"No Aplica")</f>
        <v>No Aplica</v>
      </c>
      <c r="E41" s="105"/>
      <c r="F41" s="105"/>
    </row>
    <row r="42" spans="1:6" ht="45" customHeight="1" x14ac:dyDescent="0.25">
      <c r="A42" s="105"/>
      <c r="B42" s="105"/>
      <c r="C42" s="105"/>
      <c r="D42" s="112" t="str">
        <f>IF('Línea Basal'!I43=0,'Línea Basal'!G43,"No Aplica")</f>
        <v>No Aplica</v>
      </c>
      <c r="E42" s="105"/>
      <c r="F42" s="105"/>
    </row>
    <row r="43" spans="1:6" ht="45" customHeight="1" x14ac:dyDescent="0.25">
      <c r="A43" s="105"/>
      <c r="B43" s="105"/>
      <c r="C43" s="105"/>
      <c r="D43" s="112" t="str">
        <f>IF('Línea Basal'!I44=0,'Línea Basal'!G44,"No Aplica")</f>
        <v>No Aplica</v>
      </c>
      <c r="E43" s="105"/>
      <c r="F43" s="105"/>
    </row>
    <row r="44" spans="1:6" ht="45" customHeight="1" x14ac:dyDescent="0.25">
      <c r="A44" s="105"/>
      <c r="B44" s="105"/>
      <c r="C44" s="105"/>
      <c r="D44" s="112" t="str">
        <f>IF('Línea Basal'!I45=0,'Línea Basal'!G45,"No Aplica")</f>
        <v>No Aplica</v>
      </c>
      <c r="E44" s="105"/>
      <c r="F44" s="105"/>
    </row>
    <row r="45" spans="1:6" ht="45" customHeight="1" x14ac:dyDescent="0.25">
      <c r="A45" s="105"/>
      <c r="B45" s="105"/>
      <c r="C45" s="105"/>
      <c r="D45" s="112" t="str">
        <f>IF('Línea Basal'!I46=0,'Línea Basal'!G46,"No Aplica")</f>
        <v>No Aplica</v>
      </c>
      <c r="E45" s="105"/>
      <c r="F45" s="105"/>
    </row>
    <row r="46" spans="1:6" ht="45" customHeight="1" x14ac:dyDescent="0.25">
      <c r="A46" s="105"/>
      <c r="B46" s="105"/>
      <c r="C46" s="105"/>
      <c r="D46" s="112" t="str">
        <f>IF('Línea Basal'!I47=0,'Línea Basal'!G47,"No Aplica")</f>
        <v>No Aplica</v>
      </c>
      <c r="E46" s="105"/>
      <c r="F46" s="105"/>
    </row>
    <row r="47" spans="1:6" ht="45" customHeight="1" x14ac:dyDescent="0.25">
      <c r="A47" s="105"/>
      <c r="B47" s="105"/>
      <c r="C47" s="105"/>
      <c r="D47" s="112" t="str">
        <f>IF('Línea Basal'!I48=0,'Línea Basal'!G48,"No Aplica")</f>
        <v>No Aplica</v>
      </c>
      <c r="E47" s="105"/>
      <c r="F47" s="105"/>
    </row>
    <row r="48" spans="1:6" ht="45" customHeight="1" x14ac:dyDescent="0.25">
      <c r="A48" s="105"/>
      <c r="B48" s="105"/>
      <c r="C48" s="105"/>
      <c r="D48" s="112" t="str">
        <f>IF('Línea Basal'!I49=0,'Línea Basal'!G49,"No Aplica")</f>
        <v>No Aplica</v>
      </c>
      <c r="E48" s="105"/>
      <c r="F48" s="105"/>
    </row>
    <row r="49" spans="1:6" ht="45" customHeight="1" x14ac:dyDescent="0.25">
      <c r="A49" s="105"/>
      <c r="B49" s="105"/>
      <c r="C49" s="105"/>
      <c r="D49" s="112" t="str">
        <f>IF('Línea Basal'!I50=0,'Línea Basal'!G50,"No Aplica")</f>
        <v>No Aplica</v>
      </c>
      <c r="E49" s="105"/>
      <c r="F49" s="105"/>
    </row>
    <row r="50" spans="1:6" ht="45" customHeight="1" x14ac:dyDescent="0.25">
      <c r="A50" s="105"/>
      <c r="B50" s="105"/>
      <c r="C50" s="105"/>
      <c r="D50" s="112" t="str">
        <f>IF('Línea Basal'!I51=0,'Línea Basal'!G51,"No Aplica")</f>
        <v>No Aplica</v>
      </c>
      <c r="E50" s="105"/>
      <c r="F50" s="105"/>
    </row>
    <row r="51" spans="1:6" ht="45" customHeight="1" x14ac:dyDescent="0.25">
      <c r="A51" s="105"/>
      <c r="B51" s="105"/>
      <c r="C51" s="105"/>
      <c r="D51" s="112" t="str">
        <f>IF('Línea Basal'!I52=0,'Línea Basal'!G52,"No Aplica")</f>
        <v>No Aplica</v>
      </c>
      <c r="E51" s="105"/>
      <c r="F51" s="105"/>
    </row>
    <row r="52" spans="1:6" ht="45" customHeight="1" x14ac:dyDescent="0.25">
      <c r="A52" s="105"/>
      <c r="B52" s="105"/>
      <c r="C52" s="105"/>
      <c r="D52" s="112" t="str">
        <f>IF('Línea Basal'!I53=0,'Línea Basal'!G53,"No Aplica")</f>
        <v>No Aplica</v>
      </c>
      <c r="E52" s="105"/>
      <c r="F52" s="105"/>
    </row>
    <row r="53" spans="1:6" ht="45" customHeight="1" x14ac:dyDescent="0.25">
      <c r="A53" s="105"/>
      <c r="B53" s="105"/>
      <c r="C53" s="105"/>
      <c r="D53" s="112" t="str">
        <f>IF('Línea Basal'!I54=0,'Línea Basal'!G54,"No Aplica")</f>
        <v>No Aplica</v>
      </c>
      <c r="E53" s="105"/>
      <c r="F53" s="105"/>
    </row>
    <row r="54" spans="1:6" ht="45" hidden="1" customHeight="1" x14ac:dyDescent="0.25">
      <c r="A54" s="105"/>
      <c r="B54" s="105"/>
      <c r="C54" s="105"/>
      <c r="D54" s="112">
        <f>IF('Línea Basal'!I55=0,'Línea Basal'!G55,"No Aplica")</f>
        <v>0</v>
      </c>
      <c r="E54" s="105"/>
      <c r="F54" s="105"/>
    </row>
    <row r="55" spans="1:6" ht="45" customHeight="1" x14ac:dyDescent="0.25">
      <c r="A55" s="105"/>
      <c r="B55" s="105"/>
      <c r="C55" s="105"/>
      <c r="D55" s="112" t="str">
        <f>IF('Línea Basal'!I56=0,'Línea Basal'!G56,"No Aplica")</f>
        <v>No Aplica</v>
      </c>
      <c r="E55" s="105"/>
      <c r="F55" s="105"/>
    </row>
    <row r="56" spans="1:6" ht="45" customHeight="1" x14ac:dyDescent="0.25">
      <c r="A56" s="105"/>
      <c r="B56" s="105"/>
      <c r="C56" s="105"/>
      <c r="D56" s="112" t="str">
        <f>IF('Línea Basal'!I57=0,'Línea Basal'!G57,"No Aplica")</f>
        <v>No Aplica</v>
      </c>
      <c r="E56" s="105"/>
      <c r="F56" s="105"/>
    </row>
    <row r="57" spans="1:6" ht="45" customHeight="1" x14ac:dyDescent="0.25">
      <c r="A57" s="105"/>
      <c r="B57" s="105"/>
      <c r="C57" s="105"/>
      <c r="D57" s="112" t="str">
        <f>IF('Línea Basal'!I58=0,'Línea Basal'!G58,"No Aplica")</f>
        <v>No Aplica</v>
      </c>
      <c r="E57" s="105"/>
      <c r="F57" s="105"/>
    </row>
    <row r="58" spans="1:6" ht="45" customHeight="1" x14ac:dyDescent="0.25">
      <c r="A58" s="105"/>
      <c r="B58" s="105"/>
      <c r="C58" s="105"/>
      <c r="D58" s="112" t="str">
        <f>IF('Línea Basal'!I59=0,'Línea Basal'!G59,"No Aplica")</f>
        <v>No Aplica</v>
      </c>
      <c r="E58" s="105"/>
      <c r="F58" s="105"/>
    </row>
    <row r="59" spans="1:6" ht="45" customHeight="1" x14ac:dyDescent="0.25">
      <c r="A59" s="105"/>
      <c r="B59" s="105"/>
      <c r="C59" s="105"/>
      <c r="D59" s="112" t="str">
        <f>IF('Línea Basal'!I60=0,'Línea Basal'!G60,"No Aplica")</f>
        <v>No Aplica</v>
      </c>
      <c r="E59" s="105"/>
      <c r="F59" s="105"/>
    </row>
    <row r="60" spans="1:6" ht="45" customHeight="1" x14ac:dyDescent="0.25">
      <c r="A60" s="105"/>
      <c r="B60" s="105"/>
      <c r="C60" s="105"/>
      <c r="D60" s="112" t="str">
        <f>IF('Línea Basal'!I61=0,'Línea Basal'!G61,"No Aplica")</f>
        <v>No Aplica</v>
      </c>
      <c r="E60" s="105"/>
      <c r="F60" s="105"/>
    </row>
    <row r="61" spans="1:6" ht="45" customHeight="1" x14ac:dyDescent="0.25">
      <c r="A61" s="105"/>
      <c r="B61" s="105"/>
      <c r="C61" s="105"/>
      <c r="D61" s="112" t="str">
        <f>IF('Línea Basal'!I62=0,'Línea Basal'!G62,"No Aplica")</f>
        <v>No Aplica</v>
      </c>
      <c r="E61" s="105"/>
      <c r="F61" s="105"/>
    </row>
    <row r="62" spans="1:6" ht="45" customHeight="1" x14ac:dyDescent="0.25">
      <c r="A62" s="105"/>
      <c r="B62" s="105"/>
      <c r="C62" s="105"/>
      <c r="D62" s="112" t="str">
        <f>IF('Línea Basal'!I63=0,'Línea Basal'!G63,"No Aplica")</f>
        <v>No Aplica</v>
      </c>
      <c r="E62" s="105"/>
      <c r="F62" s="105"/>
    </row>
    <row r="63" spans="1:6" ht="45" customHeight="1" x14ac:dyDescent="0.25">
      <c r="A63" s="105"/>
      <c r="B63" s="105"/>
      <c r="C63" s="105"/>
      <c r="D63" s="112" t="str">
        <f>IF('Línea Basal'!I64=0,'Línea Basal'!G64,"No Aplica")</f>
        <v>No Aplica</v>
      </c>
      <c r="E63" s="105"/>
      <c r="F63" s="105"/>
    </row>
    <row r="64" spans="1:6" ht="45" customHeight="1" x14ac:dyDescent="0.25">
      <c r="A64" s="105"/>
      <c r="B64" s="105"/>
      <c r="C64" s="105"/>
      <c r="D64" s="112" t="str">
        <f>IF('Línea Basal'!I65=0,'Línea Basal'!G65,"No Aplica")</f>
        <v>No Aplica</v>
      </c>
      <c r="E64" s="105"/>
      <c r="F64" s="105"/>
    </row>
    <row r="65" spans="1:6" ht="45" customHeight="1" x14ac:dyDescent="0.25">
      <c r="A65" s="105"/>
      <c r="B65" s="105"/>
      <c r="C65" s="105"/>
      <c r="D65" s="112" t="str">
        <f>IF('Línea Basal'!I66=0,'Línea Basal'!G66,"No Aplica")</f>
        <v>No Aplica</v>
      </c>
      <c r="E65" s="105"/>
      <c r="F65" s="105"/>
    </row>
    <row r="66" spans="1:6" ht="45" customHeight="1" x14ac:dyDescent="0.25">
      <c r="A66" s="105"/>
      <c r="B66" s="105"/>
      <c r="C66" s="105"/>
      <c r="D66" s="112" t="str">
        <f>IF('Línea Basal'!I67=0,'Línea Basal'!G67,"No Aplica")</f>
        <v>No Aplica</v>
      </c>
      <c r="E66" s="105"/>
      <c r="F66" s="105"/>
    </row>
    <row r="67" spans="1:6" ht="45" customHeight="1" x14ac:dyDescent="0.25">
      <c r="A67" s="105"/>
      <c r="B67" s="105"/>
      <c r="C67" s="105"/>
      <c r="D67" s="112" t="str">
        <f>IF('Línea Basal'!I68=0,'Línea Basal'!G68,"No Aplica")</f>
        <v>No Aplica</v>
      </c>
      <c r="E67" s="105"/>
      <c r="F67" s="105"/>
    </row>
    <row r="68" spans="1:6" ht="45" customHeight="1" x14ac:dyDescent="0.25">
      <c r="A68" s="105"/>
      <c r="B68" s="105"/>
      <c r="C68" s="105"/>
      <c r="D68" s="112" t="str">
        <f>IF('Línea Basal'!I69=0,'Línea Basal'!G69,"No Aplica")</f>
        <v>No Aplica</v>
      </c>
      <c r="E68" s="105"/>
      <c r="F68" s="105"/>
    </row>
    <row r="69" spans="1:6" ht="45" customHeight="1" x14ac:dyDescent="0.25">
      <c r="A69" s="105"/>
      <c r="B69" s="105"/>
      <c r="C69" s="105"/>
      <c r="D69" s="112" t="str">
        <f>IF('Línea Basal'!I70=0,'Línea Basal'!G70,"No Aplica")</f>
        <v>No Aplica</v>
      </c>
      <c r="E69" s="105"/>
      <c r="F69" s="105"/>
    </row>
    <row r="70" spans="1:6" ht="45" customHeight="1" x14ac:dyDescent="0.25">
      <c r="A70" s="105"/>
      <c r="B70" s="105"/>
      <c r="C70" s="105"/>
      <c r="D70" s="112" t="str">
        <f>IF('Línea Basal'!I71=0,'Línea Basal'!G71,"No Aplica")</f>
        <v>No Aplica</v>
      </c>
      <c r="E70" s="105"/>
      <c r="F70" s="105"/>
    </row>
    <row r="71" spans="1:6" ht="45" customHeight="1" x14ac:dyDescent="0.25">
      <c r="A71" s="105"/>
      <c r="B71" s="105"/>
      <c r="C71" s="105"/>
      <c r="D71" s="112" t="str">
        <f>IF('Línea Basal'!I72=0,'Línea Basal'!G72,"No Aplica")</f>
        <v>No Aplica</v>
      </c>
      <c r="E71" s="105"/>
      <c r="F71" s="105"/>
    </row>
    <row r="72" spans="1:6" ht="45" customHeight="1" x14ac:dyDescent="0.25">
      <c r="A72" s="105"/>
      <c r="B72" s="105"/>
      <c r="C72" s="105"/>
      <c r="D72" s="112" t="str">
        <f>IF('Línea Basal'!I73=0,'Línea Basal'!G73,"No Aplica")</f>
        <v>No Aplica</v>
      </c>
      <c r="E72" s="105"/>
      <c r="F72" s="105"/>
    </row>
    <row r="73" spans="1:6" ht="45" customHeight="1" x14ac:dyDescent="0.25">
      <c r="A73" s="105"/>
      <c r="B73" s="105"/>
      <c r="C73" s="105"/>
      <c r="D73" s="112" t="str">
        <f>IF('Línea Basal'!I74=0,'Línea Basal'!G74,"No Aplica")</f>
        <v>No Aplica</v>
      </c>
      <c r="E73" s="105"/>
      <c r="F73" s="105"/>
    </row>
    <row r="74" spans="1:6" ht="45" customHeight="1" x14ac:dyDescent="0.25">
      <c r="A74" s="105"/>
      <c r="B74" s="105"/>
      <c r="C74" s="105"/>
      <c r="D74" s="112" t="str">
        <f>IF('Línea Basal'!I75=0,'Línea Basal'!G75,"No Aplica")</f>
        <v>No Aplica</v>
      </c>
      <c r="E74" s="105"/>
      <c r="F74" s="105"/>
    </row>
    <row r="75" spans="1:6" ht="45" customHeight="1" x14ac:dyDescent="0.25">
      <c r="A75" s="105"/>
      <c r="B75" s="105"/>
      <c r="C75" s="105"/>
      <c r="D75" s="112" t="str">
        <f>IF('Línea Basal'!I76=0,'Línea Basal'!G76,"No Aplica")</f>
        <v>No Aplica</v>
      </c>
      <c r="E75" s="105"/>
      <c r="F75" s="105"/>
    </row>
    <row r="76" spans="1:6" ht="45" customHeight="1" x14ac:dyDescent="0.25">
      <c r="A76" s="105"/>
      <c r="B76" s="105"/>
      <c r="C76" s="105"/>
      <c r="D76" s="112" t="str">
        <f>IF('Línea Basal'!I77=0,'Línea Basal'!G77,"No Aplica")</f>
        <v>No Aplica</v>
      </c>
      <c r="E76" s="105"/>
      <c r="F76" s="105"/>
    </row>
    <row r="77" spans="1:6" ht="45" customHeight="1" x14ac:dyDescent="0.25">
      <c r="A77" s="105"/>
      <c r="B77" s="105"/>
      <c r="C77" s="105"/>
      <c r="D77" s="112" t="str">
        <f>IF('Línea Basal'!I78=0,'Línea Basal'!G78,"No Aplica")</f>
        <v>No Aplica</v>
      </c>
      <c r="E77" s="105"/>
      <c r="F77" s="105"/>
    </row>
    <row r="78" spans="1:6" ht="45" customHeight="1" x14ac:dyDescent="0.25">
      <c r="A78" s="105"/>
      <c r="B78" s="105"/>
      <c r="C78" s="105"/>
      <c r="D78" s="112" t="str">
        <f>IF('Línea Basal'!I79=0,'Línea Basal'!G79,"No Aplica")</f>
        <v>No Aplica</v>
      </c>
      <c r="E78" s="105"/>
      <c r="F78" s="105"/>
    </row>
    <row r="79" spans="1:6" ht="45" customHeight="1" x14ac:dyDescent="0.25">
      <c r="A79" s="105"/>
      <c r="B79" s="105"/>
      <c r="C79" s="105"/>
      <c r="D79" s="112" t="str">
        <f>IF('Línea Basal'!I80=0,'Línea Basal'!G80,"No Aplica")</f>
        <v>No Aplica</v>
      </c>
      <c r="E79" s="105"/>
      <c r="F79" s="105"/>
    </row>
    <row r="80" spans="1:6" ht="45" customHeight="1" x14ac:dyDescent="0.25">
      <c r="A80" s="105"/>
      <c r="B80" s="105"/>
      <c r="C80" s="105"/>
      <c r="D80" s="112" t="str">
        <f>IF('Línea Basal'!I81=0,'Línea Basal'!G81,"No Aplica")</f>
        <v>No Aplica</v>
      </c>
      <c r="E80" s="105"/>
      <c r="F80" s="105"/>
    </row>
    <row r="81" spans="1:6" ht="45" customHeight="1" x14ac:dyDescent="0.25">
      <c r="A81" s="105"/>
      <c r="B81" s="105"/>
      <c r="C81" s="105"/>
      <c r="D81" s="112" t="str">
        <f>IF('Línea Basal'!I82=0,'Línea Basal'!G82,"No Aplica")</f>
        <v>No Aplica</v>
      </c>
      <c r="E81" s="105"/>
      <c r="F81" s="105"/>
    </row>
    <row r="82" spans="1:6" ht="45" customHeight="1" x14ac:dyDescent="0.25">
      <c r="A82" s="105"/>
      <c r="B82" s="105"/>
      <c r="C82" s="105"/>
      <c r="D82" s="112" t="str">
        <f>IF('Línea Basal'!I83=0,'Línea Basal'!G83,"No Aplica")</f>
        <v>No Aplica</v>
      </c>
      <c r="E82" s="105"/>
      <c r="F82" s="105"/>
    </row>
    <row r="83" spans="1:6" ht="45" customHeight="1" x14ac:dyDescent="0.25">
      <c r="A83" s="105"/>
      <c r="B83" s="105"/>
      <c r="C83" s="105"/>
      <c r="D83" s="112" t="str">
        <f>IF('Línea Basal'!I84=0,'Línea Basal'!G84,"No Aplica")</f>
        <v>No Aplica</v>
      </c>
      <c r="E83" s="105"/>
      <c r="F83" s="105"/>
    </row>
    <row r="84" spans="1:6" ht="45" customHeight="1" x14ac:dyDescent="0.25">
      <c r="A84" s="105"/>
      <c r="B84" s="105"/>
      <c r="C84" s="105"/>
      <c r="D84" s="112" t="str">
        <f>IF('Línea Basal'!I85=0,'Línea Basal'!G85,"No Aplica")</f>
        <v>No Aplica</v>
      </c>
      <c r="E84" s="105"/>
      <c r="F84" s="105"/>
    </row>
    <row r="85" spans="1:6" ht="45" customHeight="1" x14ac:dyDescent="0.25">
      <c r="A85" s="105"/>
      <c r="B85" s="105"/>
      <c r="C85" s="105"/>
      <c r="D85" s="112" t="str">
        <f>IF('Línea Basal'!I86=0,'Línea Basal'!G86,"No Aplica")</f>
        <v>No Aplica</v>
      </c>
      <c r="E85" s="105"/>
      <c r="F85" s="105"/>
    </row>
    <row r="86" spans="1:6" ht="45" customHeight="1" x14ac:dyDescent="0.25">
      <c r="A86" s="105"/>
      <c r="B86" s="105"/>
      <c r="C86" s="105"/>
      <c r="D86" s="112" t="str">
        <f>IF('Línea Basal'!I87=0,'Línea Basal'!G87,"No Aplica")</f>
        <v>No Aplica</v>
      </c>
      <c r="E86" s="105"/>
      <c r="F86" s="105"/>
    </row>
    <row r="87" spans="1:6" ht="45" customHeight="1" x14ac:dyDescent="0.25">
      <c r="A87" s="105"/>
      <c r="B87" s="105"/>
      <c r="C87" s="105"/>
      <c r="D87" s="112" t="str">
        <f>IF('Línea Basal'!I88=0,'Línea Basal'!G88,"No Aplica")</f>
        <v>No Aplica</v>
      </c>
      <c r="E87" s="105"/>
      <c r="F87" s="105"/>
    </row>
    <row r="88" spans="1:6" ht="45" customHeight="1" x14ac:dyDescent="0.25">
      <c r="A88" s="105"/>
      <c r="B88" s="105"/>
      <c r="C88" s="105"/>
      <c r="D88" s="112" t="str">
        <f>IF('Línea Basal'!I89=0,'Línea Basal'!G89,"No Aplica")</f>
        <v>No Aplica</v>
      </c>
      <c r="E88" s="105"/>
      <c r="F88" s="105"/>
    </row>
    <row r="89" spans="1:6" ht="45" customHeight="1" x14ac:dyDescent="0.25">
      <c r="A89" s="105"/>
      <c r="B89" s="105"/>
      <c r="C89" s="105"/>
      <c r="D89" s="112" t="str">
        <f>IF('Línea Basal'!I90=0,'Línea Basal'!G90,"No Aplica")</f>
        <v>No Aplica</v>
      </c>
      <c r="E89" s="105"/>
      <c r="F89" s="105"/>
    </row>
    <row r="90" spans="1:6" ht="45" customHeight="1" x14ac:dyDescent="0.25">
      <c r="A90" s="105"/>
      <c r="B90" s="105"/>
      <c r="C90" s="105"/>
      <c r="D90" s="112" t="str">
        <f>IF('Línea Basal'!I91=0,'Línea Basal'!G91,"No Aplica")</f>
        <v>No Aplica</v>
      </c>
      <c r="E90" s="105"/>
      <c r="F90" s="105"/>
    </row>
    <row r="91" spans="1:6" ht="45" customHeight="1" x14ac:dyDescent="0.25">
      <c r="A91" s="105"/>
      <c r="B91" s="105"/>
      <c r="C91" s="105"/>
      <c r="D91" s="112" t="str">
        <f>IF('Línea Basal'!I92=0,'Línea Basal'!G92,"No Aplica")</f>
        <v>No Aplica</v>
      </c>
      <c r="E91" s="105"/>
      <c r="F91" s="105"/>
    </row>
    <row r="92" spans="1:6" ht="45" customHeight="1" x14ac:dyDescent="0.25">
      <c r="A92" s="105"/>
      <c r="B92" s="105"/>
      <c r="C92" s="105"/>
      <c r="D92" s="112" t="str">
        <f>IF('Línea Basal'!I93=0,'Línea Basal'!G93,"No Aplica")</f>
        <v>No Aplica</v>
      </c>
      <c r="E92" s="105"/>
      <c r="F92" s="105"/>
    </row>
    <row r="93" spans="1:6" ht="45" customHeight="1" x14ac:dyDescent="0.25">
      <c r="A93" s="105"/>
      <c r="B93" s="105"/>
      <c r="C93" s="105"/>
      <c r="D93" s="112" t="str">
        <f>IF('Línea Basal'!I94=0,'Línea Basal'!G94,"No Aplica")</f>
        <v>No Aplica</v>
      </c>
      <c r="E93" s="105"/>
      <c r="F93" s="105"/>
    </row>
    <row r="94" spans="1:6" ht="45" customHeight="1" x14ac:dyDescent="0.25">
      <c r="A94" s="105"/>
      <c r="B94" s="105"/>
      <c r="C94" s="105"/>
      <c r="D94" s="112" t="str">
        <f>IF('Línea Basal'!I95=0,'Línea Basal'!G95,"No Aplica")</f>
        <v>No Aplica</v>
      </c>
      <c r="E94" s="105"/>
      <c r="F94" s="105"/>
    </row>
    <row r="95" spans="1:6" ht="45" customHeight="1" x14ac:dyDescent="0.25">
      <c r="A95" s="105"/>
      <c r="B95" s="105"/>
      <c r="C95" s="105"/>
      <c r="D95" s="112" t="str">
        <f>IF('Línea Basal'!I96=0,'Línea Basal'!G96,"No Aplica")</f>
        <v>No Aplica</v>
      </c>
      <c r="E95" s="105"/>
      <c r="F95" s="105"/>
    </row>
    <row r="96" spans="1:6" ht="45" customHeight="1" x14ac:dyDescent="0.25">
      <c r="A96" s="105"/>
      <c r="B96" s="105"/>
      <c r="C96" s="105"/>
      <c r="D96" s="112" t="str">
        <f>IF('Línea Basal'!I97=0,'Línea Basal'!G97,"No Aplica")</f>
        <v>No Aplica</v>
      </c>
      <c r="E96" s="105"/>
      <c r="F96" s="105"/>
    </row>
    <row r="97" spans="1:6" ht="45" customHeight="1" x14ac:dyDescent="0.25">
      <c r="A97" s="105"/>
      <c r="B97" s="105"/>
      <c r="C97" s="105"/>
      <c r="D97" s="112" t="str">
        <f>IF('Línea Basal'!I98=0,'Línea Basal'!G98,"No Aplica")</f>
        <v>No Aplica</v>
      </c>
      <c r="E97" s="105"/>
      <c r="F97" s="105"/>
    </row>
    <row r="98" spans="1:6" ht="45" customHeight="1" x14ac:dyDescent="0.25">
      <c r="A98" s="105"/>
      <c r="B98" s="105"/>
      <c r="C98" s="105"/>
      <c r="D98" s="112" t="str">
        <f>IF('Línea Basal'!I99=0,'Línea Basal'!G99,"No Aplica")</f>
        <v>No Aplica</v>
      </c>
      <c r="E98" s="105"/>
      <c r="F98" s="105"/>
    </row>
    <row r="99" spans="1:6" ht="45" customHeight="1" x14ac:dyDescent="0.25">
      <c r="A99" s="105"/>
      <c r="B99" s="105"/>
      <c r="C99" s="105"/>
      <c r="D99" s="112" t="str">
        <f>IF('Línea Basal'!I100=0,'Línea Basal'!G100,"No Aplica")</f>
        <v>No Aplica</v>
      </c>
      <c r="E99" s="105"/>
      <c r="F99" s="105"/>
    </row>
    <row r="100" spans="1:6" ht="45" customHeight="1" x14ac:dyDescent="0.25">
      <c r="A100" s="105"/>
      <c r="B100" s="105"/>
      <c r="C100" s="105"/>
      <c r="D100" s="112" t="str">
        <f>IF('Línea Basal'!I101=0,'Línea Basal'!G101,"No Aplica")</f>
        <v>No Aplica</v>
      </c>
      <c r="E100" s="105"/>
      <c r="F100" s="105"/>
    </row>
    <row r="101" spans="1:6" ht="45" customHeight="1" x14ac:dyDescent="0.25">
      <c r="A101" s="105"/>
      <c r="B101" s="105"/>
      <c r="C101" s="105"/>
      <c r="D101" s="112" t="str">
        <f>IF('Línea Basal'!I102=0,'Línea Basal'!G102,"No Aplica")</f>
        <v>No Aplica</v>
      </c>
      <c r="E101" s="105"/>
      <c r="F101" s="105"/>
    </row>
    <row r="102" spans="1:6" ht="45" customHeight="1" x14ac:dyDescent="0.25">
      <c r="A102" s="105"/>
      <c r="B102" s="105"/>
      <c r="C102" s="105"/>
      <c r="D102" s="112" t="str">
        <f>IF('Línea Basal'!I103=0,'Línea Basal'!G103,"No Aplica")</f>
        <v>No Aplica</v>
      </c>
      <c r="E102" s="105"/>
      <c r="F102" s="105"/>
    </row>
    <row r="103" spans="1:6" ht="45" hidden="1" customHeight="1" x14ac:dyDescent="0.25">
      <c r="A103" s="105"/>
      <c r="B103" s="105"/>
      <c r="C103" s="105"/>
      <c r="D103" s="112">
        <f>IF('Línea Basal'!I104=0,'Línea Basal'!G104,"No Aplica")</f>
        <v>0</v>
      </c>
      <c r="E103" s="105"/>
      <c r="F103" s="105"/>
    </row>
    <row r="104" spans="1:6" ht="45" hidden="1" customHeight="1" x14ac:dyDescent="0.25">
      <c r="A104" s="105"/>
      <c r="B104" s="105"/>
      <c r="C104" s="105"/>
      <c r="D104" s="112">
        <f>IF('Línea Basal'!I105=0,'Línea Basal'!G105,"No Aplica")</f>
        <v>0</v>
      </c>
      <c r="E104" s="105"/>
      <c r="F104" s="105"/>
    </row>
    <row r="105" spans="1:6" ht="45" customHeight="1" x14ac:dyDescent="0.25">
      <c r="A105" s="105"/>
      <c r="B105" s="105"/>
      <c r="C105" s="105"/>
      <c r="D105" s="112" t="str">
        <f>IF('Línea Basal'!I106=0,'Línea Basal'!G106,"No Aplica")</f>
        <v>No Aplica</v>
      </c>
      <c r="E105" s="105"/>
      <c r="F105" s="105"/>
    </row>
    <row r="106" spans="1:6" ht="45" customHeight="1" x14ac:dyDescent="0.25">
      <c r="A106" s="105"/>
      <c r="B106" s="105"/>
      <c r="C106" s="105"/>
      <c r="D106" s="112" t="str">
        <f>IF('Línea Basal'!I107=0,'Línea Basal'!G107,"No Aplica")</f>
        <v>No Aplica</v>
      </c>
      <c r="E106" s="105"/>
      <c r="F106" s="105"/>
    </row>
    <row r="107" spans="1:6" ht="45" customHeight="1" x14ac:dyDescent="0.25">
      <c r="A107" s="105"/>
      <c r="B107" s="105"/>
      <c r="C107" s="105"/>
      <c r="D107" s="112" t="str">
        <f>IF('Línea Basal'!I108=0,'Línea Basal'!G108,"No Aplica")</f>
        <v>No Aplica</v>
      </c>
      <c r="E107" s="105"/>
      <c r="F107" s="105"/>
    </row>
    <row r="108" spans="1:6" ht="45" customHeight="1" x14ac:dyDescent="0.25">
      <c r="A108" s="105"/>
      <c r="B108" s="105"/>
      <c r="C108" s="105"/>
      <c r="D108" s="112" t="str">
        <f>IF('Línea Basal'!I109=0,'Línea Basal'!G109,"No Aplica")</f>
        <v>No Aplica</v>
      </c>
      <c r="E108" s="105"/>
      <c r="F108" s="105"/>
    </row>
    <row r="109" spans="1:6" ht="45" customHeight="1" x14ac:dyDescent="0.25">
      <c r="A109" s="105"/>
      <c r="B109" s="105"/>
      <c r="C109" s="105"/>
      <c r="D109" s="112" t="str">
        <f>IF('Línea Basal'!I110=0,'Línea Basal'!G110,"No Aplica")</f>
        <v>No Aplica</v>
      </c>
      <c r="E109" s="105"/>
      <c r="F109" s="105"/>
    </row>
    <row r="110" spans="1:6" ht="45" customHeight="1" x14ac:dyDescent="0.25">
      <c r="A110" s="105"/>
      <c r="B110" s="105"/>
      <c r="C110" s="105"/>
      <c r="D110" s="112" t="str">
        <f>IF('Línea Basal'!I111=0,'Línea Basal'!G111,"No Aplica")</f>
        <v>No Aplica</v>
      </c>
      <c r="E110" s="105"/>
      <c r="F110" s="105"/>
    </row>
    <row r="111" spans="1:6" ht="45" customHeight="1" x14ac:dyDescent="0.25">
      <c r="A111" s="105"/>
      <c r="B111" s="105"/>
      <c r="C111" s="105"/>
      <c r="D111" s="112" t="str">
        <f>IF('Línea Basal'!I112=0,'Línea Basal'!G112,"No Aplica")</f>
        <v>No Aplica</v>
      </c>
      <c r="E111" s="105"/>
      <c r="F111" s="105"/>
    </row>
    <row r="112" spans="1:6" ht="45" customHeight="1" x14ac:dyDescent="0.25">
      <c r="A112" s="105"/>
      <c r="B112" s="105"/>
      <c r="C112" s="105"/>
      <c r="D112" s="112" t="str">
        <f>IF('Línea Basal'!I113=0,'Línea Basal'!G113,"No Aplica")</f>
        <v>No Aplica</v>
      </c>
      <c r="E112" s="105"/>
      <c r="F112" s="105"/>
    </row>
    <row r="113" spans="1:6" ht="45" customHeight="1" x14ac:dyDescent="0.25">
      <c r="A113" s="105"/>
      <c r="B113" s="105"/>
      <c r="C113" s="105"/>
      <c r="D113" s="112" t="str">
        <f>IF('Línea Basal'!I114=0,'Línea Basal'!G114,"No Aplica")</f>
        <v>No Aplica</v>
      </c>
      <c r="E113" s="105"/>
      <c r="F113" s="105"/>
    </row>
    <row r="114" spans="1:6" ht="45" customHeight="1" x14ac:dyDescent="0.25">
      <c r="A114" s="105"/>
      <c r="B114" s="105"/>
      <c r="C114" s="105"/>
      <c r="D114" s="112" t="str">
        <f>IF('Línea Basal'!I115=0,'Línea Basal'!G115,"No Aplica")</f>
        <v>No Aplica</v>
      </c>
      <c r="E114" s="105"/>
      <c r="F114" s="105"/>
    </row>
    <row r="115" spans="1:6" ht="45" customHeight="1" x14ac:dyDescent="0.25">
      <c r="A115" s="105"/>
      <c r="B115" s="105"/>
      <c r="C115" s="105"/>
      <c r="D115" s="112" t="str">
        <f>IF('Línea Basal'!I116=0,'Línea Basal'!G116,"No Aplica")</f>
        <v>No Aplica</v>
      </c>
      <c r="E115" s="105"/>
      <c r="F115" s="105"/>
    </row>
    <row r="116" spans="1:6" ht="45" customHeight="1" x14ac:dyDescent="0.25">
      <c r="A116" s="105"/>
      <c r="B116" s="105"/>
      <c r="C116" s="105"/>
      <c r="D116" s="112" t="str">
        <f>IF('Línea Basal'!I117=0,'Línea Basal'!G117,"No Aplica")</f>
        <v>No Aplica</v>
      </c>
      <c r="E116" s="105"/>
      <c r="F116" s="105"/>
    </row>
    <row r="117" spans="1:6" ht="45" customHeight="1" x14ac:dyDescent="0.25">
      <c r="A117" s="105"/>
      <c r="B117" s="105"/>
      <c r="C117" s="105"/>
      <c r="D117" s="112" t="str">
        <f>IF('Línea Basal'!I118=0,'Línea Basal'!G118,"No Aplica")</f>
        <v>No Aplica</v>
      </c>
      <c r="E117" s="105"/>
      <c r="F117" s="105"/>
    </row>
    <row r="118" spans="1:6" ht="45" customHeight="1" x14ac:dyDescent="0.25">
      <c r="A118" s="105"/>
      <c r="B118" s="105"/>
      <c r="C118" s="105"/>
      <c r="D118" s="112" t="str">
        <f>IF('Línea Basal'!I119=0,'Línea Basal'!G119,"No Aplica")</f>
        <v>No Aplica</v>
      </c>
      <c r="E118" s="105"/>
      <c r="F118" s="105"/>
    </row>
    <row r="119" spans="1:6" ht="45" customHeight="1" x14ac:dyDescent="0.25">
      <c r="A119" s="105"/>
      <c r="B119" s="105"/>
      <c r="C119" s="105"/>
      <c r="D119" s="112" t="str">
        <f>IF('Línea Basal'!I120=0,'Línea Basal'!G120,"No Aplica")</f>
        <v>No Aplica</v>
      </c>
      <c r="E119" s="105"/>
      <c r="F119" s="105"/>
    </row>
    <row r="120" spans="1:6" ht="45" customHeight="1" x14ac:dyDescent="0.25">
      <c r="A120" s="105"/>
      <c r="B120" s="105"/>
      <c r="C120" s="105"/>
      <c r="D120" s="112" t="str">
        <f>IF('Línea Basal'!I121=0,'Línea Basal'!G121,"No Aplica")</f>
        <v>No Aplica</v>
      </c>
      <c r="E120" s="105"/>
      <c r="F120" s="105"/>
    </row>
    <row r="121" spans="1:6" ht="45" customHeight="1" x14ac:dyDescent="0.25">
      <c r="A121" s="105"/>
      <c r="B121" s="105"/>
      <c r="C121" s="105"/>
      <c r="D121" s="112" t="str">
        <f>IF('Línea Basal'!I122=0,'Línea Basal'!G122,"No Aplica")</f>
        <v>No Aplica</v>
      </c>
      <c r="E121" s="105"/>
      <c r="F121" s="105"/>
    </row>
    <row r="122" spans="1:6" ht="45" customHeight="1" x14ac:dyDescent="0.25">
      <c r="A122" s="105"/>
      <c r="B122" s="105"/>
      <c r="C122" s="105"/>
      <c r="D122" s="112" t="str">
        <f>IF('Línea Basal'!I123=0,'Línea Basal'!G123,"No Aplica")</f>
        <v>No Aplica</v>
      </c>
      <c r="E122" s="105"/>
      <c r="F122" s="105"/>
    </row>
    <row r="123" spans="1:6" ht="45" customHeight="1" x14ac:dyDescent="0.25">
      <c r="A123" s="105"/>
      <c r="B123" s="105"/>
      <c r="C123" s="105"/>
      <c r="D123" s="112" t="str">
        <f>IF('Línea Basal'!I124=0,'Línea Basal'!G124,"No Aplica")</f>
        <v>No Aplica</v>
      </c>
      <c r="E123" s="105"/>
      <c r="F123" s="105"/>
    </row>
    <row r="124" spans="1:6" ht="45" customHeight="1" x14ac:dyDescent="0.25">
      <c r="A124" s="105"/>
      <c r="B124" s="105"/>
      <c r="C124" s="105"/>
      <c r="D124" s="112" t="str">
        <f>IF('Línea Basal'!I125=0,'Línea Basal'!G125,"No Aplica")</f>
        <v>No Aplica</v>
      </c>
      <c r="E124" s="105"/>
      <c r="F124" s="105"/>
    </row>
    <row r="125" spans="1:6" ht="45" customHeight="1" x14ac:dyDescent="0.25">
      <c r="A125" s="105"/>
      <c r="B125" s="105"/>
      <c r="C125" s="105"/>
      <c r="D125" s="112" t="str">
        <f>IF('Línea Basal'!I126=0,'Línea Basal'!G126,"No Aplica")</f>
        <v>No Aplica</v>
      </c>
      <c r="E125" s="105"/>
      <c r="F125" s="105"/>
    </row>
    <row r="126" spans="1:6" ht="45" customHeight="1" x14ac:dyDescent="0.25">
      <c r="A126" s="105"/>
      <c r="B126" s="105"/>
      <c r="C126" s="105"/>
      <c r="D126" s="112" t="str">
        <f>IF('Línea Basal'!I127=0,'Línea Basal'!G127,"No Aplica")</f>
        <v>No Aplica</v>
      </c>
      <c r="E126" s="105"/>
      <c r="F126" s="105"/>
    </row>
    <row r="127" spans="1:6" ht="45" customHeight="1" x14ac:dyDescent="0.25">
      <c r="A127" s="105"/>
      <c r="B127" s="105"/>
      <c r="C127" s="105"/>
      <c r="D127" s="112" t="str">
        <f>IF('Línea Basal'!I128=0,'Línea Basal'!G128,"No Aplica")</f>
        <v>No Aplica</v>
      </c>
      <c r="E127" s="105"/>
      <c r="F127" s="105"/>
    </row>
    <row r="128" spans="1:6" ht="45" customHeight="1" x14ac:dyDescent="0.25">
      <c r="A128" s="105"/>
      <c r="B128" s="105"/>
      <c r="C128" s="105"/>
      <c r="D128" s="112" t="str">
        <f>IF('Línea Basal'!I129=0,'Línea Basal'!G129,"No Aplica")</f>
        <v>No Aplica</v>
      </c>
      <c r="E128" s="105"/>
      <c r="F128" s="105"/>
    </row>
    <row r="129" spans="1:6" ht="45" hidden="1" customHeight="1" x14ac:dyDescent="0.25">
      <c r="A129" s="105"/>
      <c r="B129" s="105"/>
      <c r="C129" s="105"/>
      <c r="D129" s="112">
        <f>IF('Línea Basal'!I130=0,'Línea Basal'!G130,"No Aplica")</f>
        <v>0</v>
      </c>
      <c r="E129" s="105"/>
      <c r="F129" s="105"/>
    </row>
    <row r="130" spans="1:6" ht="45" hidden="1" customHeight="1" x14ac:dyDescent="0.25">
      <c r="A130" s="105"/>
      <c r="B130" s="105"/>
      <c r="C130" s="105"/>
      <c r="D130" s="112">
        <f>IF('Línea Basal'!I131=0,'Línea Basal'!G131,"No Aplica")</f>
        <v>0</v>
      </c>
      <c r="E130" s="105"/>
      <c r="F130" s="105"/>
    </row>
    <row r="131" spans="1:6" ht="45" customHeight="1" x14ac:dyDescent="0.25">
      <c r="A131" s="105"/>
      <c r="B131" s="105"/>
      <c r="C131" s="105"/>
      <c r="D131" s="112" t="str">
        <f>IF('Línea Basal'!I132=0,'Línea Basal'!G132,"No Aplica")</f>
        <v>No Aplica</v>
      </c>
      <c r="E131" s="105"/>
      <c r="F131" s="105"/>
    </row>
    <row r="132" spans="1:6" ht="45" customHeight="1" x14ac:dyDescent="0.25">
      <c r="A132" s="105"/>
      <c r="B132" s="105"/>
      <c r="C132" s="105"/>
      <c r="D132" s="112" t="str">
        <f>IF('Línea Basal'!I133=0,'Línea Basal'!G133,"No Aplica")</f>
        <v>No Aplica</v>
      </c>
      <c r="E132" s="105"/>
      <c r="F132" s="105"/>
    </row>
    <row r="133" spans="1:6" ht="45" customHeight="1" x14ac:dyDescent="0.25">
      <c r="A133" s="105"/>
      <c r="B133" s="105"/>
      <c r="C133" s="105"/>
      <c r="D133" s="112" t="str">
        <f>IF('Línea Basal'!I134=0,'Línea Basal'!G134,"No Aplica")</f>
        <v>No Aplica</v>
      </c>
      <c r="E133" s="105"/>
      <c r="F133" s="105"/>
    </row>
    <row r="134" spans="1:6" ht="45" customHeight="1" x14ac:dyDescent="0.25">
      <c r="A134" s="105"/>
      <c r="B134" s="105"/>
      <c r="C134" s="105"/>
      <c r="D134" s="112" t="str">
        <f>IF('Línea Basal'!I135=0,'Línea Basal'!G135,"No Aplica")</f>
        <v>No Aplica</v>
      </c>
      <c r="E134" s="105"/>
      <c r="F134" s="105"/>
    </row>
    <row r="135" spans="1:6" ht="45" customHeight="1" x14ac:dyDescent="0.25">
      <c r="A135" s="105"/>
      <c r="B135" s="105"/>
      <c r="C135" s="105"/>
      <c r="D135" s="112" t="str">
        <f>IF('Línea Basal'!I136=0,'Línea Basal'!G136,"No Aplica")</f>
        <v>No Aplica</v>
      </c>
      <c r="E135" s="105"/>
      <c r="F135" s="105"/>
    </row>
    <row r="136" spans="1:6" ht="45" customHeight="1" x14ac:dyDescent="0.25">
      <c r="A136" s="105"/>
      <c r="B136" s="105"/>
      <c r="C136" s="105"/>
      <c r="D136" s="112" t="str">
        <f>IF('Línea Basal'!I137=0,'Línea Basal'!G137,"No Aplica")</f>
        <v>No Aplica</v>
      </c>
      <c r="E136" s="105"/>
      <c r="F136" s="105"/>
    </row>
    <row r="137" spans="1:6" ht="45" customHeight="1" x14ac:dyDescent="0.25">
      <c r="A137" s="105"/>
      <c r="B137" s="105"/>
      <c r="C137" s="105"/>
      <c r="D137" s="112" t="str">
        <f>IF('Línea Basal'!I138=0,'Línea Basal'!G138,"No Aplica")</f>
        <v>No Aplica</v>
      </c>
      <c r="E137" s="105"/>
      <c r="F137" s="105"/>
    </row>
    <row r="138" spans="1:6" ht="45" customHeight="1" x14ac:dyDescent="0.25">
      <c r="A138" s="105"/>
      <c r="B138" s="105"/>
      <c r="C138" s="105"/>
      <c r="D138" s="112" t="str">
        <f>IF('Línea Basal'!I139=0,'Línea Basal'!G139,"No Aplica")</f>
        <v>No Aplica</v>
      </c>
      <c r="E138" s="105"/>
      <c r="F138" s="105"/>
    </row>
  </sheetData>
  <dataValidations count="1">
    <dataValidation type="list" allowBlank="1" showInputMessage="1" showErrorMessage="1" sqref="B3:B16">
      <formula1>"Planear,Hacer,Verificar,Actuar"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7"/>
  <sheetViews>
    <sheetView zoomScaleNormal="100" workbookViewId="0">
      <selection activeCell="E19" sqref="E19"/>
    </sheetView>
  </sheetViews>
  <sheetFormatPr baseColWidth="10" defaultColWidth="11.42578125" defaultRowHeight="15" x14ac:dyDescent="0.25"/>
  <cols>
    <col min="1" max="1" width="11.42578125" style="2"/>
    <col min="2" max="2" width="59.5703125" style="2" customWidth="1"/>
    <col min="3" max="3" width="13" style="2" customWidth="1"/>
    <col min="4" max="16384" width="11.42578125" style="2"/>
  </cols>
  <sheetData>
    <row r="2" spans="1:4" ht="15" customHeight="1" x14ac:dyDescent="0.25">
      <c r="A2" s="244"/>
      <c r="B2" s="241" t="s">
        <v>37</v>
      </c>
      <c r="C2" s="3"/>
    </row>
    <row r="3" spans="1:4" ht="15" customHeight="1" x14ac:dyDescent="0.25">
      <c r="A3" s="244"/>
      <c r="B3" s="242"/>
      <c r="C3" s="3"/>
    </row>
    <row r="4" spans="1:4" ht="15" customHeight="1" x14ac:dyDescent="0.25">
      <c r="A4" s="244"/>
      <c r="B4" s="243"/>
      <c r="C4" s="3"/>
    </row>
    <row r="6" spans="1:4" ht="30" x14ac:dyDescent="0.35">
      <c r="A6" s="3"/>
      <c r="B6" s="20" t="s">
        <v>38</v>
      </c>
      <c r="C6" s="8" t="s">
        <v>39</v>
      </c>
    </row>
    <row r="7" spans="1:4" x14ac:dyDescent="0.25">
      <c r="A7" s="9">
        <v>1</v>
      </c>
      <c r="B7" s="9" t="s">
        <v>40</v>
      </c>
      <c r="C7" s="10">
        <f>SUM(C8:C15)/8</f>
        <v>1</v>
      </c>
      <c r="D7" s="1"/>
    </row>
    <row r="8" spans="1:4" ht="15.75" x14ac:dyDescent="0.25">
      <c r="A8" s="12">
        <v>1.1000000000000001</v>
      </c>
      <c r="B8" s="13" t="s">
        <v>41</v>
      </c>
      <c r="C8" s="11">
        <v>1</v>
      </c>
    </row>
    <row r="9" spans="1:4" ht="15.75" x14ac:dyDescent="0.25">
      <c r="A9" s="12">
        <v>1.2</v>
      </c>
      <c r="B9" s="19" t="s">
        <v>42</v>
      </c>
      <c r="C9" s="11">
        <v>1</v>
      </c>
    </row>
    <row r="10" spans="1:4" ht="15.75" x14ac:dyDescent="0.25">
      <c r="A10" s="12">
        <v>1.3</v>
      </c>
      <c r="B10" s="19" t="s">
        <v>43</v>
      </c>
      <c r="C10" s="11">
        <v>1</v>
      </c>
    </row>
    <row r="11" spans="1:4" ht="15.75" x14ac:dyDescent="0.25">
      <c r="A11" s="12">
        <v>1.4</v>
      </c>
      <c r="B11" s="13" t="s">
        <v>44</v>
      </c>
      <c r="C11" s="11">
        <v>1</v>
      </c>
    </row>
    <row r="12" spans="1:4" ht="33" customHeight="1" x14ac:dyDescent="0.25">
      <c r="A12" s="14">
        <v>1.5</v>
      </c>
      <c r="B12" s="7" t="s">
        <v>45</v>
      </c>
      <c r="C12" s="11">
        <v>1</v>
      </c>
    </row>
    <row r="13" spans="1:4" ht="30.75" x14ac:dyDescent="0.25">
      <c r="A13" s="14">
        <v>1.6</v>
      </c>
      <c r="B13" s="7" t="s">
        <v>46</v>
      </c>
      <c r="C13" s="11">
        <v>1</v>
      </c>
    </row>
    <row r="14" spans="1:4" ht="30.75" x14ac:dyDescent="0.25">
      <c r="A14" s="14">
        <v>1.7</v>
      </c>
      <c r="B14" s="7" t="s">
        <v>47</v>
      </c>
      <c r="C14" s="11">
        <v>1</v>
      </c>
    </row>
    <row r="15" spans="1:4" ht="32.25" customHeight="1" x14ac:dyDescent="0.25">
      <c r="A15" s="14">
        <v>1.8</v>
      </c>
      <c r="B15" s="7" t="s">
        <v>48</v>
      </c>
      <c r="C15" s="11">
        <v>1</v>
      </c>
    </row>
    <row r="16" spans="1:4" x14ac:dyDescent="0.25">
      <c r="A16" s="9">
        <v>2</v>
      </c>
      <c r="B16" s="9" t="s">
        <v>49</v>
      </c>
      <c r="C16" s="10">
        <f>SUM(C17:C25)/9</f>
        <v>0</v>
      </c>
    </row>
    <row r="17" spans="1:3" x14ac:dyDescent="0.25">
      <c r="A17" s="14">
        <v>2.1</v>
      </c>
      <c r="B17" s="5" t="s">
        <v>50</v>
      </c>
      <c r="C17" s="3">
        <v>0</v>
      </c>
    </row>
    <row r="18" spans="1:3" x14ac:dyDescent="0.25">
      <c r="A18" s="14">
        <v>2.2000000000000002</v>
      </c>
      <c r="B18" s="5" t="s">
        <v>51</v>
      </c>
      <c r="C18" s="3"/>
    </row>
    <row r="19" spans="1:3" x14ac:dyDescent="0.25">
      <c r="A19" s="14">
        <v>2.2999999999999998</v>
      </c>
      <c r="B19" s="5" t="s">
        <v>52</v>
      </c>
      <c r="C19" s="3"/>
    </row>
    <row r="20" spans="1:3" x14ac:dyDescent="0.25">
      <c r="A20" s="14">
        <v>2.4</v>
      </c>
      <c r="B20" s="5" t="s">
        <v>53</v>
      </c>
      <c r="C20" s="3"/>
    </row>
    <row r="21" spans="1:3" x14ac:dyDescent="0.25">
      <c r="A21" s="14">
        <v>2.5</v>
      </c>
      <c r="B21" s="5" t="s">
        <v>54</v>
      </c>
      <c r="C21" s="3"/>
    </row>
    <row r="22" spans="1:3" x14ac:dyDescent="0.25">
      <c r="A22" s="14">
        <v>2.6</v>
      </c>
      <c r="B22" s="6" t="s">
        <v>55</v>
      </c>
      <c r="C22" s="3"/>
    </row>
    <row r="23" spans="1:3" ht="30" x14ac:dyDescent="0.25">
      <c r="A23" s="14">
        <v>2.7</v>
      </c>
      <c r="B23" s="5" t="s">
        <v>56</v>
      </c>
      <c r="C23" s="3"/>
    </row>
    <row r="24" spans="1:3" ht="75" x14ac:dyDescent="0.25">
      <c r="A24" s="14">
        <v>2.8</v>
      </c>
      <c r="B24" s="5" t="s">
        <v>57</v>
      </c>
      <c r="C24" s="3"/>
    </row>
    <row r="25" spans="1:3" ht="30.75" x14ac:dyDescent="0.25">
      <c r="A25" s="14">
        <v>2.9</v>
      </c>
      <c r="B25" s="7" t="s">
        <v>58</v>
      </c>
      <c r="C25" s="3"/>
    </row>
    <row r="26" spans="1:3" ht="15.75" x14ac:dyDescent="0.25">
      <c r="A26" s="15">
        <v>3</v>
      </c>
      <c r="B26" s="9" t="s">
        <v>59</v>
      </c>
      <c r="C26" s="10">
        <f>SUM(C27:C36)/10</f>
        <v>0</v>
      </c>
    </row>
    <row r="27" spans="1:3" x14ac:dyDescent="0.25">
      <c r="A27" s="14">
        <v>3.1</v>
      </c>
      <c r="B27" s="5" t="s">
        <v>60</v>
      </c>
      <c r="C27" s="3"/>
    </row>
    <row r="28" spans="1:3" x14ac:dyDescent="0.25">
      <c r="A28" s="14">
        <v>3.2</v>
      </c>
      <c r="B28" s="5" t="s">
        <v>61</v>
      </c>
      <c r="C28" s="3"/>
    </row>
    <row r="29" spans="1:3" x14ac:dyDescent="0.25">
      <c r="A29" s="14">
        <v>3.3</v>
      </c>
      <c r="B29" s="5" t="s">
        <v>62</v>
      </c>
      <c r="C29" s="3"/>
    </row>
    <row r="30" spans="1:3" x14ac:dyDescent="0.25">
      <c r="A30" s="14">
        <v>3.4</v>
      </c>
      <c r="B30" s="5" t="s">
        <v>63</v>
      </c>
      <c r="C30" s="3"/>
    </row>
    <row r="31" spans="1:3" x14ac:dyDescent="0.25">
      <c r="A31" s="14">
        <v>3.5</v>
      </c>
      <c r="B31" s="5" t="s">
        <v>64</v>
      </c>
      <c r="C31" s="3"/>
    </row>
    <row r="32" spans="1:3" ht="30" x14ac:dyDescent="0.25">
      <c r="A32" s="14">
        <v>3.6</v>
      </c>
      <c r="B32" s="5" t="s">
        <v>65</v>
      </c>
      <c r="C32" s="3"/>
    </row>
    <row r="33" spans="1:8" x14ac:dyDescent="0.25">
      <c r="A33" s="14">
        <v>3.7</v>
      </c>
      <c r="B33" s="5" t="s">
        <v>66</v>
      </c>
      <c r="C33" s="3"/>
    </row>
    <row r="34" spans="1:8" x14ac:dyDescent="0.25">
      <c r="A34" s="14">
        <v>3.8</v>
      </c>
      <c r="B34" s="5" t="s">
        <v>67</v>
      </c>
      <c r="C34" s="3"/>
    </row>
    <row r="35" spans="1:8" ht="30" x14ac:dyDescent="0.25">
      <c r="A35" s="14">
        <v>3.9</v>
      </c>
      <c r="B35" s="5" t="s">
        <v>68</v>
      </c>
      <c r="C35" s="3"/>
    </row>
    <row r="36" spans="1:8" ht="45.75" x14ac:dyDescent="0.25">
      <c r="A36" s="16">
        <v>3.1</v>
      </c>
      <c r="B36" s="7" t="s">
        <v>69</v>
      </c>
      <c r="C36" s="3"/>
    </row>
    <row r="37" spans="1:8" ht="15.75" x14ac:dyDescent="0.25">
      <c r="A37" s="15">
        <v>4</v>
      </c>
      <c r="B37" s="9" t="s">
        <v>70</v>
      </c>
      <c r="C37" s="10">
        <f>SUM(C38:C49)/12</f>
        <v>0</v>
      </c>
      <c r="D37" s="1"/>
    </row>
    <row r="38" spans="1:8" x14ac:dyDescent="0.25">
      <c r="A38" s="17">
        <v>4.0999999999999996</v>
      </c>
      <c r="B38" s="5" t="s">
        <v>71</v>
      </c>
      <c r="C38" s="3"/>
    </row>
    <row r="39" spans="1:8" x14ac:dyDescent="0.25">
      <c r="A39" s="17">
        <v>4.2</v>
      </c>
      <c r="B39" s="5" t="s">
        <v>72</v>
      </c>
      <c r="C39" s="3"/>
    </row>
    <row r="40" spans="1:8" x14ac:dyDescent="0.25">
      <c r="A40" s="17">
        <v>4.3</v>
      </c>
      <c r="B40" s="5" t="s">
        <v>73</v>
      </c>
      <c r="C40" s="3"/>
    </row>
    <row r="41" spans="1:8" ht="30" x14ac:dyDescent="0.25">
      <c r="A41" s="17">
        <v>4.4000000000000004</v>
      </c>
      <c r="B41" s="5" t="s">
        <v>74</v>
      </c>
      <c r="C41" s="3"/>
      <c r="H41" s="4"/>
    </row>
    <row r="42" spans="1:8" ht="45" x14ac:dyDescent="0.25">
      <c r="A42" s="17">
        <v>4.5</v>
      </c>
      <c r="B42" s="5" t="s">
        <v>75</v>
      </c>
      <c r="C42" s="3"/>
    </row>
    <row r="43" spans="1:8" x14ac:dyDescent="0.25">
      <c r="A43" s="17">
        <v>4.5999999999999996</v>
      </c>
      <c r="B43" s="5" t="s">
        <v>76</v>
      </c>
      <c r="C43" s="3"/>
    </row>
    <row r="44" spans="1:8" x14ac:dyDescent="0.25">
      <c r="A44" s="17">
        <v>4.7</v>
      </c>
      <c r="B44" s="5" t="s">
        <v>66</v>
      </c>
      <c r="C44" s="3"/>
    </row>
    <row r="45" spans="1:8" x14ac:dyDescent="0.25">
      <c r="A45" s="17">
        <v>4.8</v>
      </c>
      <c r="B45" s="6" t="s">
        <v>77</v>
      </c>
      <c r="C45" s="3"/>
    </row>
    <row r="46" spans="1:8" x14ac:dyDescent="0.25">
      <c r="A46" s="17">
        <v>4.9000000000000004</v>
      </c>
      <c r="B46" s="5" t="s">
        <v>78</v>
      </c>
      <c r="C46" s="3"/>
    </row>
    <row r="47" spans="1:8" ht="30" x14ac:dyDescent="0.25">
      <c r="A47" s="18">
        <v>4.0999999999999996</v>
      </c>
      <c r="B47" s="5" t="s">
        <v>79</v>
      </c>
      <c r="C47" s="3"/>
    </row>
    <row r="48" spans="1:8" ht="45" x14ac:dyDescent="0.25">
      <c r="A48" s="17">
        <v>4.1100000000000003</v>
      </c>
      <c r="B48" s="5" t="s">
        <v>80</v>
      </c>
      <c r="C48" s="3"/>
    </row>
    <row r="49" spans="1:3" ht="30.75" x14ac:dyDescent="0.25">
      <c r="A49" s="17">
        <v>4.12</v>
      </c>
      <c r="B49" s="7" t="s">
        <v>81</v>
      </c>
      <c r="C49" s="3"/>
    </row>
    <row r="50" spans="1:3" ht="15.75" x14ac:dyDescent="0.25">
      <c r="A50" s="15">
        <v>5</v>
      </c>
      <c r="B50" s="9" t="s">
        <v>82</v>
      </c>
      <c r="C50" s="10">
        <f>SUM(C51:C57)/7</f>
        <v>0</v>
      </c>
    </row>
    <row r="51" spans="1:3" ht="15.75" x14ac:dyDescent="0.25">
      <c r="A51" s="13">
        <v>5.0999999999999996</v>
      </c>
      <c r="B51" s="5" t="s">
        <v>83</v>
      </c>
      <c r="C51" s="3"/>
    </row>
    <row r="52" spans="1:3" ht="15.75" x14ac:dyDescent="0.25">
      <c r="A52" s="13">
        <v>5.2</v>
      </c>
      <c r="B52" s="5" t="s">
        <v>84</v>
      </c>
      <c r="C52" s="3"/>
    </row>
    <row r="53" spans="1:3" ht="15.75" x14ac:dyDescent="0.25">
      <c r="A53" s="13">
        <v>5.3</v>
      </c>
      <c r="B53" s="5" t="s">
        <v>85</v>
      </c>
      <c r="C53" s="3"/>
    </row>
    <row r="54" spans="1:3" ht="15.75" x14ac:dyDescent="0.25">
      <c r="A54" s="13">
        <v>5.4</v>
      </c>
      <c r="B54" s="5" t="s">
        <v>86</v>
      </c>
      <c r="C54" s="3"/>
    </row>
    <row r="55" spans="1:3" ht="15.75" x14ac:dyDescent="0.25">
      <c r="A55" s="13">
        <v>5.5</v>
      </c>
      <c r="B55" s="5" t="s">
        <v>87</v>
      </c>
      <c r="C55" s="3"/>
    </row>
    <row r="56" spans="1:3" ht="45" x14ac:dyDescent="0.25">
      <c r="A56" s="17">
        <v>5.6</v>
      </c>
      <c r="B56" s="5" t="s">
        <v>88</v>
      </c>
      <c r="C56" s="3"/>
    </row>
    <row r="57" spans="1:3" ht="30.75" x14ac:dyDescent="0.25">
      <c r="A57" s="17">
        <v>5.7</v>
      </c>
      <c r="B57" s="7" t="s">
        <v>89</v>
      </c>
      <c r="C57" s="3"/>
    </row>
  </sheetData>
  <mergeCells count="2">
    <mergeCell ref="B2:B4"/>
    <mergeCell ref="A2:A4"/>
  </mergeCells>
  <dataValidations count="1">
    <dataValidation type="list" allowBlank="1" showInputMessage="1" showErrorMessage="1" sqref="C17:C25 C27:C36 C38:C49 C51:C57 C8:C15">
      <formula1>"1,0"</formula1>
    </dataValidation>
  </dataValidation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2"/>
  <sheetViews>
    <sheetView zoomScale="70" zoomScaleNormal="70" workbookViewId="0">
      <selection activeCell="O36" sqref="O36"/>
    </sheetView>
  </sheetViews>
  <sheetFormatPr baseColWidth="10" defaultColWidth="11.42578125" defaultRowHeight="15" x14ac:dyDescent="0.25"/>
  <cols>
    <col min="2" max="2" width="13.140625" customWidth="1"/>
    <col min="3" max="3" width="82.140625" bestFit="1" customWidth="1"/>
  </cols>
  <sheetData>
    <row r="1" spans="2:11" x14ac:dyDescent="0.25">
      <c r="B1" s="23" t="s">
        <v>127</v>
      </c>
    </row>
    <row r="2" spans="2:11" x14ac:dyDescent="0.25">
      <c r="B2" s="246" t="s">
        <v>221</v>
      </c>
      <c r="C2" s="245"/>
      <c r="D2" t="s">
        <v>222</v>
      </c>
    </row>
    <row r="3" spans="2:11" x14ac:dyDescent="0.25">
      <c r="B3">
        <v>1</v>
      </c>
      <c r="C3" s="24" t="s">
        <v>223</v>
      </c>
      <c r="D3">
        <v>1</v>
      </c>
    </row>
    <row r="4" spans="2:11" x14ac:dyDescent="0.25">
      <c r="B4">
        <v>2</v>
      </c>
      <c r="C4" s="25" t="s">
        <v>224</v>
      </c>
      <c r="J4" t="s">
        <v>225</v>
      </c>
      <c r="K4">
        <v>1</v>
      </c>
    </row>
    <row r="5" spans="2:11" x14ac:dyDescent="0.25">
      <c r="B5">
        <v>3</v>
      </c>
      <c r="C5" s="24" t="s">
        <v>226</v>
      </c>
      <c r="D5">
        <v>2</v>
      </c>
      <c r="J5" t="s">
        <v>227</v>
      </c>
      <c r="K5">
        <v>0</v>
      </c>
    </row>
    <row r="6" spans="2:11" x14ac:dyDescent="0.25">
      <c r="B6">
        <v>4</v>
      </c>
      <c r="C6" t="s">
        <v>228</v>
      </c>
    </row>
    <row r="7" spans="2:11" x14ac:dyDescent="0.25">
      <c r="B7">
        <v>5</v>
      </c>
      <c r="C7" s="24" t="s">
        <v>229</v>
      </c>
      <c r="D7">
        <v>2</v>
      </c>
    </row>
    <row r="8" spans="2:11" x14ac:dyDescent="0.25">
      <c r="B8">
        <v>6</v>
      </c>
      <c r="C8" s="24" t="s">
        <v>230</v>
      </c>
      <c r="D8">
        <v>3</v>
      </c>
    </row>
    <row r="9" spans="2:11" x14ac:dyDescent="0.25">
      <c r="B9">
        <v>7</v>
      </c>
      <c r="C9" s="24" t="s">
        <v>231</v>
      </c>
      <c r="D9">
        <v>4</v>
      </c>
    </row>
    <row r="10" spans="2:11" x14ac:dyDescent="0.25">
      <c r="B10">
        <v>8</v>
      </c>
      <c r="C10" s="24" t="s">
        <v>232</v>
      </c>
      <c r="D10">
        <v>5</v>
      </c>
    </row>
    <row r="11" spans="2:11" x14ac:dyDescent="0.25">
      <c r="B11">
        <v>9</v>
      </c>
      <c r="C11" t="s">
        <v>233</v>
      </c>
    </row>
    <row r="12" spans="2:11" x14ac:dyDescent="0.25">
      <c r="B12">
        <v>10</v>
      </c>
      <c r="C12" s="24" t="s">
        <v>234</v>
      </c>
      <c r="D12">
        <v>6</v>
      </c>
    </row>
    <row r="13" spans="2:11" x14ac:dyDescent="0.25">
      <c r="B13">
        <v>11</v>
      </c>
      <c r="C13" t="s">
        <v>235</v>
      </c>
    </row>
    <row r="14" spans="2:11" x14ac:dyDescent="0.25">
      <c r="B14">
        <v>12</v>
      </c>
      <c r="C14" t="s">
        <v>236</v>
      </c>
    </row>
    <row r="15" spans="2:11" x14ac:dyDescent="0.25">
      <c r="B15">
        <v>13</v>
      </c>
      <c r="C15" t="s">
        <v>237</v>
      </c>
    </row>
    <row r="16" spans="2:11" x14ac:dyDescent="0.25">
      <c r="B16" s="245" t="s">
        <v>238</v>
      </c>
      <c r="C16" s="245"/>
    </row>
    <row r="17" spans="2:3" x14ac:dyDescent="0.25">
      <c r="B17">
        <v>14</v>
      </c>
      <c r="C17" t="s">
        <v>239</v>
      </c>
    </row>
    <row r="18" spans="2:3" x14ac:dyDescent="0.25">
      <c r="B18">
        <v>15</v>
      </c>
      <c r="C18" t="s">
        <v>240</v>
      </c>
    </row>
    <row r="19" spans="2:3" x14ac:dyDescent="0.25">
      <c r="B19">
        <v>16</v>
      </c>
      <c r="C19" t="s">
        <v>241</v>
      </c>
    </row>
    <row r="20" spans="2:3" x14ac:dyDescent="0.25">
      <c r="B20">
        <v>17</v>
      </c>
      <c r="C20" t="s">
        <v>242</v>
      </c>
    </row>
    <row r="21" spans="2:3" x14ac:dyDescent="0.25">
      <c r="B21">
        <v>18</v>
      </c>
      <c r="C21" t="s">
        <v>243</v>
      </c>
    </row>
    <row r="22" spans="2:3" x14ac:dyDescent="0.25">
      <c r="B22">
        <v>19</v>
      </c>
      <c r="C22" t="s">
        <v>244</v>
      </c>
    </row>
    <row r="23" spans="2:3" x14ac:dyDescent="0.25">
      <c r="B23">
        <v>20</v>
      </c>
      <c r="C23" t="s">
        <v>245</v>
      </c>
    </row>
    <row r="24" spans="2:3" x14ac:dyDescent="0.25">
      <c r="B24">
        <v>21</v>
      </c>
      <c r="C24" t="s">
        <v>246</v>
      </c>
    </row>
    <row r="25" spans="2:3" x14ac:dyDescent="0.25">
      <c r="B25">
        <v>22</v>
      </c>
      <c r="C25" t="s">
        <v>247</v>
      </c>
    </row>
    <row r="26" spans="2:3" x14ac:dyDescent="0.25">
      <c r="B26">
        <v>23</v>
      </c>
      <c r="C26" t="s">
        <v>248</v>
      </c>
    </row>
    <row r="27" spans="2:3" x14ac:dyDescent="0.25">
      <c r="B27">
        <v>24</v>
      </c>
      <c r="C27" t="s">
        <v>249</v>
      </c>
    </row>
    <row r="28" spans="2:3" x14ac:dyDescent="0.25">
      <c r="B28">
        <v>25</v>
      </c>
      <c r="C28" t="s">
        <v>250</v>
      </c>
    </row>
    <row r="29" spans="2:3" x14ac:dyDescent="0.25">
      <c r="B29">
        <v>26</v>
      </c>
      <c r="C29" t="s">
        <v>251</v>
      </c>
    </row>
    <row r="30" spans="2:3" x14ac:dyDescent="0.25">
      <c r="B30">
        <v>27</v>
      </c>
      <c r="C30" t="s">
        <v>252</v>
      </c>
    </row>
    <row r="31" spans="2:3" ht="30" x14ac:dyDescent="0.25">
      <c r="B31" s="23" t="s">
        <v>253</v>
      </c>
    </row>
    <row r="32" spans="2:3" x14ac:dyDescent="0.25">
      <c r="B32" s="23"/>
    </row>
    <row r="33" spans="2:3" x14ac:dyDescent="0.25">
      <c r="B33" s="23"/>
    </row>
    <row r="34" spans="2:3" x14ac:dyDescent="0.25">
      <c r="B34" s="23"/>
    </row>
    <row r="35" spans="2:3" x14ac:dyDescent="0.25">
      <c r="B35" s="23"/>
    </row>
    <row r="36" spans="2:3" x14ac:dyDescent="0.25">
      <c r="B36" s="23"/>
    </row>
    <row r="37" spans="2:3" x14ac:dyDescent="0.25">
      <c r="B37" s="23"/>
    </row>
    <row r="38" spans="2:3" ht="60" x14ac:dyDescent="0.25">
      <c r="B38" s="23" t="s">
        <v>254</v>
      </c>
    </row>
    <row r="42" spans="2:3" x14ac:dyDescent="0.25">
      <c r="C42" t="s">
        <v>255</v>
      </c>
    </row>
  </sheetData>
  <mergeCells count="2">
    <mergeCell ref="B16:C16"/>
    <mergeCell ref="B2:C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0A40A3B09F874AAE92781889DF74EC" ma:contentTypeVersion="2" ma:contentTypeDescription="Create a new document." ma:contentTypeScope="" ma:versionID="8f921dfd542619b07ca82482e34eaac5">
  <xsd:schema xmlns:xsd="http://www.w3.org/2001/XMLSchema" xmlns:xs="http://www.w3.org/2001/XMLSchema" xmlns:p="http://schemas.microsoft.com/office/2006/metadata/properties" xmlns:ns2="b5c93146-4daa-4037-9c23-ee4a44767d97" targetNamespace="http://schemas.microsoft.com/office/2006/metadata/properties" ma:root="true" ma:fieldsID="dd58ff66eb00cf85454d4a2746381c35" ns2:_="">
    <xsd:import namespace="b5c93146-4daa-4037-9c23-ee4a44767d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c93146-4daa-4037-9c23-ee4a44767d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86BC7CE-F90B-4903-A5C9-2272C5914C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E7FF11-C169-435C-8EF0-1A5E142681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c93146-4daa-4037-9c23-ee4a44767d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7714874-979A-4409-A9B9-16D86A477ADA}">
  <ds:schemaRefs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b5c93146-4daa-4037-9c23-ee4a44767d97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Instrucciones</vt:lpstr>
      <vt:lpstr>Portada</vt:lpstr>
      <vt:lpstr>Línea Basal</vt:lpstr>
      <vt:lpstr>Analisis</vt:lpstr>
      <vt:lpstr>Plan de Accion</vt:lpstr>
      <vt:lpstr>Hoja1</vt:lpstr>
      <vt:lpstr>Hoja2</vt:lpstr>
    </vt:vector>
  </TitlesOfParts>
  <Manager/>
  <Company>Suramericana S.A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Manuel Salazar Orejuela</dc:creator>
  <cp:keywords/>
  <dc:description/>
  <cp:lastModifiedBy>Juan Manuel Salazar Orejuela</cp:lastModifiedBy>
  <cp:revision/>
  <dcterms:created xsi:type="dcterms:W3CDTF">2020-03-16T21:11:42Z</dcterms:created>
  <dcterms:modified xsi:type="dcterms:W3CDTF">2020-08-27T20:25:37Z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0x010100B00A40A3B09F874AAE92781889DF74EC</vt:lpwstr>
  </property>
</Properties>
</file>