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G:\Shared drives\Gheorghe Ingenieria Compartido\Clientes\SURA ARL\Instrumentos de seguridad minera\Minería a cielo abierto\"/>
    </mc:Choice>
  </mc:AlternateContent>
  <xr:revisionPtr revIDLastSave="0" documentId="13_ncr:1_{53953175-73A7-4621-BB66-138638B72F0A}" xr6:coauthVersionLast="47" xr6:coauthVersionMax="47" xr10:uidLastSave="{00000000-0000-0000-0000-000000000000}"/>
  <bookViews>
    <workbookView xWindow="-108" yWindow="-108" windowWidth="23256" windowHeight="12456" firstSheet="2" activeTab="5" xr2:uid="{00000000-000D-0000-FFFF-FFFF00000000}"/>
  </bookViews>
  <sheets>
    <sheet name="Evaluación" sheetId="1" state="hidden" r:id="rId1"/>
    <sheet name="Resumen de resultados 1886" sheetId="2" state="hidden" r:id="rId2"/>
    <sheet name="PORTADA " sheetId="9" r:id="rId3"/>
    <sheet name="Recomendaciones inspección" sheetId="10" r:id="rId4"/>
    <sheet name="Lista de Chequeo" sheetId="5" r:id="rId5"/>
    <sheet name="Resumen"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7" l="1"/>
  <c r="F51" i="5"/>
  <c r="F50" i="5"/>
  <c r="F49" i="5"/>
  <c r="F48" i="5"/>
  <c r="F46" i="5"/>
  <c r="F45" i="5"/>
  <c r="F44" i="5"/>
  <c r="C8" i="7" s="1"/>
  <c r="F43" i="5"/>
  <c r="F41" i="5"/>
  <c r="F40" i="5"/>
  <c r="F39" i="5"/>
  <c r="F37" i="5"/>
  <c r="F36" i="5"/>
  <c r="F35" i="5"/>
  <c r="F34" i="5"/>
  <c r="F33" i="5"/>
  <c r="F32" i="5"/>
  <c r="F31" i="5"/>
  <c r="F29" i="5"/>
  <c r="F28" i="5"/>
  <c r="F27" i="5"/>
  <c r="F26" i="5"/>
  <c r="F25" i="5"/>
  <c r="F24" i="5"/>
  <c r="F22" i="5"/>
  <c r="F21" i="5"/>
  <c r="F20" i="5"/>
  <c r="F19" i="5"/>
  <c r="F18" i="5"/>
  <c r="F17" i="5"/>
  <c r="F16" i="5"/>
  <c r="C4" i="7" s="1"/>
  <c r="F6" i="5"/>
  <c r="F7" i="5"/>
  <c r="F8" i="5"/>
  <c r="F9" i="5"/>
  <c r="F10" i="5"/>
  <c r="F11" i="5"/>
  <c r="F12" i="5"/>
  <c r="F13" i="5"/>
  <c r="F14" i="5"/>
  <c r="F5" i="5"/>
  <c r="C3" i="7" l="1"/>
  <c r="B9" i="7"/>
  <c r="B8" i="7" l="1"/>
  <c r="B6" i="7"/>
  <c r="B4" i="7"/>
  <c r="A4" i="7"/>
  <c r="A5" i="7"/>
  <c r="B7" i="7" l="1"/>
  <c r="B5" i="7" l="1"/>
  <c r="A9" i="7" l="1"/>
  <c r="A8" i="7"/>
  <c r="A7" i="7"/>
  <c r="A6" i="7"/>
  <c r="A3" i="7"/>
  <c r="C9" i="7" l="1"/>
  <c r="C7" i="7"/>
  <c r="C5" i="7"/>
  <c r="C6" i="7"/>
  <c r="D9" i="7" l="1"/>
  <c r="D4" i="7"/>
  <c r="D3" i="7"/>
  <c r="D6" i="7"/>
  <c r="D7" i="7"/>
  <c r="D5" i="7"/>
  <c r="D8" i="7"/>
  <c r="D12" i="2"/>
  <c r="C34" i="2"/>
  <c r="D34" i="2"/>
  <c r="D10" i="7" l="1"/>
  <c r="D5" i="2"/>
  <c r="D15" i="2" l="1"/>
  <c r="E15" i="2" s="1"/>
  <c r="E33" i="2" s="1"/>
  <c r="D14" i="2"/>
  <c r="E14" i="2" s="1"/>
  <c r="E32" i="2" s="1"/>
  <c r="D13" i="2"/>
  <c r="E13" i="2" s="1"/>
  <c r="E31" i="2" s="1"/>
  <c r="E12" i="2"/>
  <c r="E30" i="2" s="1"/>
  <c r="D11" i="2"/>
  <c r="E11" i="2" s="1"/>
  <c r="E29" i="2" s="1"/>
  <c r="D10" i="2"/>
  <c r="E10" i="2" s="1"/>
  <c r="E28" i="2" s="1"/>
  <c r="D9" i="2"/>
  <c r="E9" i="2" s="1"/>
  <c r="E27" i="2" s="1"/>
  <c r="D8" i="2"/>
  <c r="E8" i="2" s="1"/>
  <c r="E26" i="2" s="1"/>
  <c r="D7" i="2"/>
  <c r="E7" i="2" s="1"/>
  <c r="E25" i="2" s="1"/>
  <c r="D6" i="2"/>
  <c r="E6" i="2" s="1"/>
  <c r="E24" i="2" s="1"/>
  <c r="E5" i="2"/>
  <c r="E23" i="2" s="1"/>
  <c r="D4" i="2"/>
  <c r="E4" i="2" s="1"/>
  <c r="E22" i="2" s="1"/>
  <c r="E34" i="2" l="1"/>
  <c r="J2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Alberto Velasquez Castrillon</author>
  </authors>
  <commentList>
    <comment ref="G3" authorId="0" shapeId="0" xr:uid="{00000000-0006-0000-0400-000001000000}">
      <text>
        <r>
          <rPr>
            <b/>
            <sz val="9"/>
            <color indexed="81"/>
            <rFont val="Tahoma"/>
            <family val="2"/>
          </rPr>
          <t>Documentos:
Procedimiento</t>
        </r>
        <r>
          <rPr>
            <sz val="9"/>
            <color indexed="81"/>
            <rFont val="Tahoma"/>
            <family val="2"/>
          </rPr>
          <t xml:space="preserve">
</t>
        </r>
        <r>
          <rPr>
            <b/>
            <sz val="9"/>
            <color indexed="81"/>
            <rFont val="Tahoma"/>
            <family val="2"/>
          </rPr>
          <t>Protocolo
Registro
Plan</t>
        </r>
      </text>
    </comment>
    <comment ref="H3" authorId="0" shapeId="0" xr:uid="{00000000-0006-0000-0400-000002000000}">
      <text>
        <r>
          <rPr>
            <b/>
            <sz val="9"/>
            <color indexed="81"/>
            <rFont val="Tahoma"/>
            <family val="2"/>
          </rPr>
          <t xml:space="preserve">Evaluación en campo o medición
</t>
        </r>
      </text>
    </comment>
  </commentList>
</comments>
</file>

<file path=xl/sharedStrings.xml><?xml version="1.0" encoding="utf-8"?>
<sst xmlns="http://schemas.openxmlformats.org/spreadsheetml/2006/main" count="1290" uniqueCount="435">
  <si>
    <t xml:space="preserve">Evaluación inicial sobre el reglamento de seguridad en las labores mineras subterráneas decreto 1886. </t>
  </si>
  <si>
    <t>El empleador tiene restringido el accesos de personal a frentes de trabajo suspendidos y abandonados por medio de obras de protección y señales preventivas, entre otras.</t>
  </si>
  <si>
    <t>Se tiene prohibido el ingreso de animales al interior de las labores mineras subterráneas.</t>
  </si>
  <si>
    <t xml:space="preserve">El empleador tiene prohibido el trabajo de menores de 18 años y de mujeres en estado de embarazo en las labores mineras subterráneas. </t>
  </si>
  <si>
    <t>La empresa tiene vinculado dentro del equipo de trabajo un Tecnólogo, Profesional o Profesional Especialista en Seguridad y Salud en el Trabajo, con formación en riesgos mineros con experiencia especifica mínimo de un (1) año.</t>
  </si>
  <si>
    <t>Titulo</t>
  </si>
  <si>
    <t xml:space="preserve">Capitulo </t>
  </si>
  <si>
    <t xml:space="preserve">Articulo </t>
  </si>
  <si>
    <t>Nombre del titulo</t>
  </si>
  <si>
    <t>Nombre del capitulo</t>
  </si>
  <si>
    <t>I</t>
  </si>
  <si>
    <t xml:space="preserve">Disposiciones generales </t>
  </si>
  <si>
    <t xml:space="preserve">Generalidades y definiciones </t>
  </si>
  <si>
    <t>II</t>
  </si>
  <si>
    <t xml:space="preserve">Responsabilidades </t>
  </si>
  <si>
    <t>Puntaje obtenido</t>
  </si>
  <si>
    <t>Estado de cumplimiento</t>
  </si>
  <si>
    <t xml:space="preserve">Observaciones </t>
  </si>
  <si>
    <t xml:space="preserve">Cumple parcialmente </t>
  </si>
  <si>
    <t xml:space="preserve">No cumple </t>
  </si>
  <si>
    <t>No aplica</t>
  </si>
  <si>
    <t xml:space="preserve">Criterios de evaluación </t>
  </si>
  <si>
    <t>Si cumple</t>
  </si>
  <si>
    <t xml:space="preserve">El aspecto evaluado no esta implementado, documentado, divulgado o ejecutado-No hay evidencia </t>
  </si>
  <si>
    <t xml:space="preserve">El aspecto evaluado si esta implementado, documentado, divulgado y ejecutado-Si hay evidencia </t>
  </si>
  <si>
    <t>El aspecto evaluado esta parcialmente implementado, documentado, divulgado o en proceso de ejecución-Hay evidencia parcial</t>
  </si>
  <si>
    <t>Los trabajadores se encuentran afiliados al sistema general de seguridad social integral.</t>
  </si>
  <si>
    <t>La empresa tiene un procedimiento de seguridad para el almacenamiento, manipulación y disposición de combustibles, aceites y otros componentes químicos.</t>
  </si>
  <si>
    <t>La empresa tiene un procedimiento de seguridad para el bloqueo de energía mecánica, hidráulica y eléctrica en tareas de mantenimiento.</t>
  </si>
  <si>
    <t>La empresa tiene un procedimientos de trabajo seguro en actividades de mantenimiento mecánico de maquinas y equipos utilizados en el interior y exterior de la mina.</t>
  </si>
  <si>
    <t>La empresa tiene un procedimientos de trabajo seguro para actividades de mantenimiento con soldadura y corte de metales.</t>
  </si>
  <si>
    <t>La empresa tiene un procedimiento de trabajo seguro para manipulación de sierras mecánicas para corte de madera.</t>
  </si>
  <si>
    <t>La empresa tiene un procedimientos de trabajo seguro para tareas de poda de arboles y mantenimiento locativo de superficie.</t>
  </si>
  <si>
    <t>La empresa tiene un procedimiento de trabajo seguro para reparación e instalaciones eléctricas de mediana y alta tención.</t>
  </si>
  <si>
    <t>La empresa tiene un procedimientos de trabajo seguro para manipulación de cargas en arrastre y movilización.</t>
  </si>
  <si>
    <t>La empresa tiene un procedimiento de seguridad para cargue y descargue de combustible.</t>
  </si>
  <si>
    <t>La empresa tiene un procedimiento de seguridad para el ingreso de visitantes y contratistas al interior de la mina.</t>
  </si>
  <si>
    <t>La empresa tiene un protocolo de seguridad para mantenimiento de vehículos automotores y maquinaria amarilla.</t>
  </si>
  <si>
    <t>La empresa tiene un procedimiento de seguridad para la operación de vehículos intra y extra muros, a carga y personal.</t>
  </si>
  <si>
    <t>La empresa tiene un procedimiento de seguridad para manipulación y mantenimiento de sistemas hidráulicos.</t>
  </si>
  <si>
    <t>La empresa tiene un procedimiento de seguridad para el manejo de polipastos y malacate.</t>
  </si>
  <si>
    <t>La empresa tiene un procedimientos de seguridad para almacenamiento, reposición, y mantenimiento de herramientas manuales.</t>
  </si>
  <si>
    <t>La empresa tiene un procedimiento de seguridad  para inspecciones planeadas de puntos críticos en: estado de rieles, entibación o fortificación, refugios y nichos, iluminación, condiciones eléctricas de tableros, conductores, provisionales, niveles freáticos, ductos y sistemas mecánicos de inyección y ventilación, extintores y sistemas de emergencia, señalización interna y externa, sistemas complementarios para el arrastre mecánico de cargas.</t>
  </si>
  <si>
    <t>La empresa tiene un procedimiento de seguridad para la comunicación interna y externa, para la ubicación de las personas al interior de la mina.</t>
  </si>
  <si>
    <t>La empresa tiene un procedimiento de seguridad para el monitoreo ambiental en el interior de la mina.</t>
  </si>
  <si>
    <t>La empresa tiene otros procedimientos o instructivos para garantizar la seguridad e integridad de los trabajadores.</t>
  </si>
  <si>
    <t xml:space="preserve">La empresa tiene identificado los peligros, evaluados y valorados los riesgos existentes en las labores subterráneas y superficie. </t>
  </si>
  <si>
    <t xml:space="preserve">Se tiene conformado el comité paritario de seguridad y salud en el trabajo </t>
  </si>
  <si>
    <t>Los trabajadores contratistas y subcontratistas cuentan con afiliación vigente al sistema general de seguridad social integral.</t>
  </si>
  <si>
    <t xml:space="preserve">La empresa tiene un sistema de gestión de la seguridad y salud en el trabajo </t>
  </si>
  <si>
    <t>Se cumple con las disposiciones de saneamiento básico establecidas en el artículo 125 y siguientes de la Ley 9 de 1979 y en el capítulo II, título II de la Resolución 2400 de 1979</t>
  </si>
  <si>
    <t>Se proveen los recursos financieros, físicos y humanos necesarios para el mantenimiento de máquinas, herramientas, materiales y demás de trabajo en condiciones de seguridad</t>
  </si>
  <si>
    <t>Se asegura la realización de mediciones ininterrumpidas de oxígeno, metano, monóxido de carbono, ácido sulfhídrico y demás gases contaminantes, antes de iniciar las labores y durante la exposición de los trabajadores en la explotación minera y mantener el registro actualizado en los libros y tableros de control.</t>
  </si>
  <si>
    <t>Se garantiza el adecuado funcionamiento, mantenimiento y calibración de los equipos de medición.</t>
  </si>
  <si>
    <t>Se realiza la investigación de los incidentes y accidentes de trabajo y se aplican los controles establecidos en dichas investigaciones.</t>
  </si>
  <si>
    <t>Se capacita al trabajador nuevo antes de que inicie sus labores.</t>
  </si>
  <si>
    <t>En caso de grave peligro para la seguridad y la salud, se garantiza que las operaciones se detengan y los trabajadores sean evacuados a un lugar seguro.</t>
  </si>
  <si>
    <t>Se dispone de un libro de registros de personal bajo tierra, en el que quede constancia del acceso y salida del trabajador.</t>
  </si>
  <si>
    <t>Se garantiza la capacitación de los trabajadores en materia de seguridad y salud en el trabajo.</t>
  </si>
  <si>
    <t xml:space="preserve">Los trabajadores cumplen con las siguientes obligaciones: asistir a las capacitaciones y entrenamientos sobre SST y salvamento minero, prevención de riesgos, uso correcto de los elementos y equipos de protección personal, reporte de condiciones inseguras, no trabajar bajo el efecto de bebidas alcohólicas o sustancias psicoactivas, no fumar dentro de la mina, procurar el cuidado integral de su salud, cumplir con todas las normas de SST. </t>
  </si>
  <si>
    <t>El personal directivo, técnico y de supervisión cumple con las  obligaciones establecidas en los numerales 1, 2, 3, 4, 5, 6, 7 y 8 del articulo 13 del decreto 1886</t>
  </si>
  <si>
    <t>III</t>
  </si>
  <si>
    <t>Disposiciones de capacitación y reentrenamiento</t>
  </si>
  <si>
    <t xml:space="preserve">Todos los trabajadores están capacitados o certificados en competencias laborales en seguridad y salud en labores subterráneas </t>
  </si>
  <si>
    <t>IV</t>
  </si>
  <si>
    <t>Elementos y equipos de protección personal</t>
  </si>
  <si>
    <t>Los elementos y equipos de protección personal que se entregan a los trabajadores, estén certificados por organismos reconocidos dentro del Sistema Nacional de Acreditación o están certificados por organismos reconocidos dentro del Sistema Internacional de Acreditación.</t>
  </si>
  <si>
    <t>Los trabajadores están capacitados sobre el uso, mantenimiento, reposición y almacenamiento, de los elementos y equipos de protección personal.</t>
  </si>
  <si>
    <t>Los trabajadores utilizan los elementos y equipos de protección personal de la forma que se les indica en el SG-SST.</t>
  </si>
  <si>
    <t>Se realiza la selección, suministro y mantenimiento de los elementos y equipos de protección personal adecuadamente.</t>
  </si>
  <si>
    <t>Dentro de los elementos y equipos de protección personal se ha proporcionado un auto-rescatador, con las características establecidas por la ANM.</t>
  </si>
  <si>
    <t>La empresa tiene implementado un programa permanente de entrenamiento de personal en manejo y mantenimiento de equipos de protección tales como: Equipos para detección de gases, equipos para control de atmosfera subterránea, equipos para el control del ruido e iluminación, equipo para la obtención y análisis de partículas de polvo en suspensión en la atmosfera y aguas concentradas a lo largo de la excavación, equipo para labores de salvamento o equipos de primeros auxilios y equipo para control y detección de tormentas eléctricas atmosféricas y otros equipos.</t>
  </si>
  <si>
    <t>VI</t>
  </si>
  <si>
    <t xml:space="preserve">Registros y planos </t>
  </si>
  <si>
    <t>Se encuentran elaborados y actualizados, los planos y registros de los avances y frentes de explotación, de acuerdo con su desarrollo, incluidos los mapas y planos de riesgos e isométricos del circuito de ventilación.</t>
  </si>
  <si>
    <t>Los planos y registros de frentes y avances de explotación están firmados por un ingeniero de minas; ingeniero en minas o ingeniero de minas y metalurgia, con matrícula profesional.</t>
  </si>
  <si>
    <t>La identificación de peligros y evaluación y valoración de riesgos esta firmada por el responsable del SG-SST.</t>
  </si>
  <si>
    <t>VII</t>
  </si>
  <si>
    <t>Medicina preventiva y del trabajo</t>
  </si>
  <si>
    <t>Los empleados pueden consultar fácilmente los mapas y planos.</t>
  </si>
  <si>
    <t>La empleador realiza evaluaciones medicas ocupacionales de pre-ingreso, periódicas y egreso.</t>
  </si>
  <si>
    <t>La empresa tiene elaborado el plan de emergencias.</t>
  </si>
  <si>
    <t>La empresa tiene divulgado el plan de emergencias a todos los trabajadores y realiza un simulacro por lo menos unas vez por año.</t>
  </si>
  <si>
    <t>La mina dispone de refugios de seguridad en su interior,  están provistos de elementos indispensables que garanticen la supervivencia de las personas afectadas por algún siniestro.</t>
  </si>
  <si>
    <t>La empresa cuenta con todos los elementos necesarios para prestar los primeros auxilios y realizar el transporte de lesionados</t>
  </si>
  <si>
    <t>La brigada de emergencia está conformada por trabajadores capacitados y certificados como brigadistas, socorredores mineros y/o auxiliares de salvamento minero.</t>
  </si>
  <si>
    <t>El número de brigadistas o socorredores mineros es mínimo del treinta por ciento (30%) del total de trabajadores de la mina y se garantiza que haya brigadistas en todos los turnos.</t>
  </si>
  <si>
    <t>Se realiza el reentrenamiento al menos una vez al año de los brigadistas, socorredores mineros y/o auxiliares de salvamento minero, sobre actividades de salvamento minero.</t>
  </si>
  <si>
    <t>La empresa tiene un equipo de transporte acondicionado y adaptado para el traslado de un lesionado de forma segura (ambulancia).</t>
  </si>
  <si>
    <t>VIII</t>
  </si>
  <si>
    <t>En caso de un accidente mortal, se cuenta con una comisión de expertos y se cumple con lo establecido en la resolución 1401 de 2007.</t>
  </si>
  <si>
    <t xml:space="preserve">Investigación de accidentes de trabajo mortales </t>
  </si>
  <si>
    <t>Ventilación</t>
  </si>
  <si>
    <t xml:space="preserve">Disposiciones comunes a todas las labores subterráneas  </t>
  </si>
  <si>
    <t xml:space="preserve">La empresa tiene un plan de ventilación </t>
  </si>
  <si>
    <t>La labor minera subterránea esta recorrida de manera permanente por un volumen suficiente de aire, capaz de mantener limpia la atmosfera y el aire que se introduce a la labor minera subterránea está exento de gases, humos vapores o polvos nocivos o inflamables.</t>
  </si>
  <si>
    <t>La atmosfera minera subterránea de la empresa no se considera apropiada para trabajar si contiene menos de (19,5%) o más de (23,5%) en volumen de oxígeno.</t>
  </si>
  <si>
    <t>Se cumple con los valores limites permisibles para gases contaminantes: dióxido de carbono, monóxido de carbono, acido sulfhídrico, anhídrido sulfuroso, oxido nítrico, dióxido de nitrógeno</t>
  </si>
  <si>
    <t>Las instalaciones para entrada y salida de aire son independientes, con una distancia no inferior a los cincuenta metros (50 m).</t>
  </si>
  <si>
    <t>La labor minera subterránea cuenta con un circuito de ventilación forzada.</t>
  </si>
  <si>
    <t>El circuito de ventilación esta identificado en los planos de la labor.</t>
  </si>
  <si>
    <t>La empresa tiene en cada turno de trabajo un encargado de la supervisión de la ventilación en todas las labores, quien debe estar capacitado para tal efecto.</t>
  </si>
  <si>
    <t>Los ventiladores, puertas  de regulación de caudales, medidores, sistemas de control y otros, están  sujetos a un riguroso plan de mantenimiento, del cual se lleva registros.</t>
  </si>
  <si>
    <t>Cuenta la labor minera subterránea en donde se empleen vehículos con motor de combustión interna, con un sistema de monitoreo permanente y continuo de monóxido de carbono y oxígeno.</t>
  </si>
  <si>
    <t>Cuenta la labor minera subterránea de carbón o material calcáreo con un sistema de monitoreo permanente y continuo de monóxido de carbono y oxigeno.</t>
  </si>
  <si>
    <t>Se realiza la calibración de los equipos de medición de gases, la calibración se realiza por una persona capacitada y entrenada, se lleva registro de las calibraciones.</t>
  </si>
  <si>
    <t>Las vías de ventilación son sometidas a mantenimiento preventivo.</t>
  </si>
  <si>
    <t>Las áreas de trabajo abandonadas están aisladas herméticamente del circuito de ventilación y señalizadas para evitar el transito del personal.</t>
  </si>
  <si>
    <t xml:space="preserve">Cuenta la labor minera subterránea de forma permanente en sus instalaciones con equipos de medición de gases debidamente calibrados, que permitan la medición de gases como metano, oxigeno, monóxido de carbono, acido sulfhídrico, gases nitrosos y bióxido de carbono </t>
  </si>
  <si>
    <t xml:space="preserve">los equipos de medición de gases cuenta con la certificación EX, de explosión tipo intrisicamente seguros a una falla y de protección de ingreso (IP) 65 o mayor </t>
  </si>
  <si>
    <t>Se realiza medición de gases en los frentes de trabajo y los resultados de dichas mediciones son publicados al interior de la mina en tableros de registros e igualmente en libros de registro y control.</t>
  </si>
  <si>
    <t>Cuenta la labor minera subterránea de carbón de categoría III, con un sistema de monitoreo permanente y continuo de metano y oxigeno.</t>
  </si>
  <si>
    <t>Disposiciones especiales para minas grisutuosas</t>
  </si>
  <si>
    <t>Se realiza la medición de las concentraciones de metano de acuerdo a los parámetros establecidos en los numerales 1, 2, y 3 del artículo 60 del decreto 1886.</t>
  </si>
  <si>
    <t>Se suspenden las labores y se vacua el personal de manera inmediata cuando  las concentraciones de metano supera el porcentaje máximo permisible de metano</t>
  </si>
  <si>
    <t xml:space="preserve">Se tiene y se cumple el calculo del volumen mínimo de aire. </t>
  </si>
  <si>
    <t xml:space="preserve">Se prohíbe la ventilación por difusión. </t>
  </si>
  <si>
    <t>se verifica cada semana los caudales de ventilación.</t>
  </si>
  <si>
    <t>La labor minera subterránea de carbón cuenta con un estudio geológico que incluya un plano, indicando las concentraciones de gas metano en los mantos de carbón a explotar, así como en los mantos superior e inferior a explotar.</t>
  </si>
  <si>
    <t>La labor minera subterránea de carbón cuenta con un análisis de riesgos para determinar e identificar las áreas propensas a desprendimientos instantáneos de gas metano.</t>
  </si>
  <si>
    <t>Se cumple con los parámetros de ventilación para minas grisutuosas.</t>
  </si>
  <si>
    <t>Control de polvos</t>
  </si>
  <si>
    <t>Polvos inflamables</t>
  </si>
  <si>
    <t>Sustancias y material particulado en el ambiente de trabajo</t>
  </si>
  <si>
    <t>Se realiza el control de la propagación de explosiones de polvo de carbón mediante la instalación de barreras de polvo inerte de caliza o recipientes con agua.</t>
  </si>
  <si>
    <t xml:space="preserve">Tiene la mina subterránea de carbón un plan de prevención. </t>
  </si>
  <si>
    <t>Se toman las medidas de prevención para minas pulverulentas inflamables.</t>
  </si>
  <si>
    <t>Se realiza la neutralización del polvo de carbón con polvo inerte de caliza.</t>
  </si>
  <si>
    <t>Se realiza la neutralización del polvo de carbón con agua.</t>
  </si>
  <si>
    <t xml:space="preserve">Se tiene implementado mecanismos de control para reducir las emisiones de material particulado. </t>
  </si>
  <si>
    <t>Sostenimiento</t>
  </si>
  <si>
    <t>Generalidades</t>
  </si>
  <si>
    <t>Se realizan muestreos de material particulado en cada frente de trabajo y en instalaciones en superficie por lo menos una vez al año.</t>
  </si>
  <si>
    <t>Todas las perforaciones mecanizadas de barrenos en roca se realizan mediante el método de perforación húmeda.</t>
  </si>
  <si>
    <t>Se toman todas las medidas necesarias para identificar y controlar la presencia de polvos orgánicos e inorgánicos.</t>
  </si>
  <si>
    <t>Se tiene disponibilidad de material de sostenimiento, en cantidades suficientes.</t>
  </si>
  <si>
    <t>V</t>
  </si>
  <si>
    <t xml:space="preserve">Transporte </t>
  </si>
  <si>
    <t>Se prohíbe la circulación de personal en aquellas labores mineras subterráneas donde el sostenimiento no cumpla con lo establecido en el reglamento de seguridad en labores mineras subterráneas.</t>
  </si>
  <si>
    <t xml:space="preserve">Transporte en galerías </t>
  </si>
  <si>
    <t>Se adoptan todas las medidas necesarias para asegurar las labores mineras subterráneas no presenten derrumbes ni desprendimiento de roca.</t>
  </si>
  <si>
    <t>Se tiene implementado un plan de sostenimiento de la explotación, de acuerdo con el estudio geomecanico del área y con lo aprobado en el (P.T.O).</t>
  </si>
  <si>
    <t xml:space="preserve">Se tiene implementado un programa de inspección, mantenimiento y control del plan de sostenimiento. </t>
  </si>
  <si>
    <t>El área mínima libre de la excavación minera es de tres metros cuadrados, con una altura mínima de uno coma ochenta metros.</t>
  </si>
  <si>
    <t>Se evidencia la existencia de sostenimiento adecuado y en la densidad requerida, en los frentes de explotación o recuperación, de acuerdo con los avances del trabajo.</t>
  </si>
  <si>
    <t xml:space="preserve">Transporte en planos inclinados </t>
  </si>
  <si>
    <t>Se tienen implementadas todas las medidas preventivas para el transporte en planos inclinados.</t>
  </si>
  <si>
    <t>Existe un medio de comunicación (timbre, campana, teléfono, tubería, alumbrado, entre otros) entre el punto de operación del malacate y los puntos de cargue y descargue en el interior de las labores mineras subterráneas.</t>
  </si>
  <si>
    <t>Se tienen establecidas las responsabilidades de los operadores de malacates y maquinas.</t>
  </si>
  <si>
    <t>El llenado de los tanques de combustible se realiza en superficie, cumpliendo con lo establecido en la hoja de seguridad de la sustancia y las normas para la manipulación de combustibles.</t>
  </si>
  <si>
    <t>Las vías de transporte en las cuales circula al mismo tiempo personal, tienen un espacio suficiente para una circulación segura, mínimo sesenta centímetros entre el elemento de transporte y la pared más cercana a la vía.</t>
  </si>
  <si>
    <t xml:space="preserve">En las vías estrechas se tienen nichos de protección con una capacidad mínima para el alberge de dos personas y un espaciamiento máximo de 30 metros entre ellos y están señalizados con colores reflexivos </t>
  </si>
  <si>
    <t>Los medios de transporte utilizados para la movilización de personal  se desplazan a una velocidad no superior a 12 km/h o 200 m/min</t>
  </si>
  <si>
    <t>Se tienen implementadas todas las medidas para el transporte en galerías.</t>
  </si>
  <si>
    <t>Se realiza el bloqueo de las vagonetas en los puntos de cargue y descargue.</t>
  </si>
  <si>
    <t xml:space="preserve">En toda labor inclinada que supera los veinte grados se tiene instalada una cuerda o manila resistente con un diámetro no menor a 12,7 mm. Cuando supere los cuarenta y cinco grados se tienen instalados escalones </t>
  </si>
  <si>
    <t>Las personas que utilizan el skip se ubican completamente en el interior de éste.</t>
  </si>
  <si>
    <t>Los medios de transporte utilizados para la movilización de personal  se desplazan a una velocidad no superior a 3 km/h o 50 m/min</t>
  </si>
  <si>
    <t>Locomotoras diésel</t>
  </si>
  <si>
    <t>La locomotora tiene su correspondiente extintor tipo BC y cuenta con una lámpara blanca en la locomotora y una lámpara roja en la ultima vagoneta.</t>
  </si>
  <si>
    <t>La locomotora tiene las características para utilizarse en presencia de metano.</t>
  </si>
  <si>
    <t>Bandas transportadoras</t>
  </si>
  <si>
    <t>Se tienen implementadas las medidas preventivas para las cabezas motrices y tambores de retorno.</t>
  </si>
  <si>
    <t>Esta prohibido el transporte de personal sobre la banda de la transportadora.</t>
  </si>
  <si>
    <t>Se tienen señales antes de la puesta en marcha de la banda transportadora.</t>
  </si>
  <si>
    <t>Las bandas transportadoras son resistentes al fuego y tienen instalados polos a tierras.</t>
  </si>
  <si>
    <t>Transportador blindado-panzer</t>
  </si>
  <si>
    <t>En la cabeza o cabezas motrices del transportador blindado, se tienen instalados dispositivos que permitan un anclaje adecuado y seguro.</t>
  </si>
  <si>
    <t>Sobre la longitud del transportador blindado se tiene un mecanismo de parada de emergencia.</t>
  </si>
  <si>
    <t>Se tiene instalado un sistema de guardas en los sitios críticos de bandas transportadores y se controla el ruido en la fuente en estos equipos, a través de aislantes plásticos u otros métodos de control idóneos.</t>
  </si>
  <si>
    <t>Silos y tolvas</t>
  </si>
  <si>
    <t>Se permite la circulación del personal cuando haya espacio suficiente entre la estructura y la pared (60 cm), existe un sistema de parada de emergencia a lo largo de lodo el transportador.</t>
  </si>
  <si>
    <t>Se permite el paso de personal por encima o por debajo de una banda transportadora únicamente en aquellos tramos que hayan sido adecuadamente protegidos con dispositivos apropiados para el paso de personal.</t>
  </si>
  <si>
    <t>Se tienen instalados extintores y equipos de extinción de incendios cerca de las cabezas motrices y tambores de retorno.</t>
  </si>
  <si>
    <t>Tiene el transportador blindado una buena iluminación todo el tiempo.</t>
  </si>
  <si>
    <t>Las compuertas de revisión y demás accesos a silos y tolvas, permanecen cerradas.</t>
  </si>
  <si>
    <t>En la abertura superior de los silos y tolvas, se tiene instalada una red de seguridad para la detención de caída de personas.</t>
  </si>
  <si>
    <t>La entrada a silos y tolvas se autoriza únicamente cuando estén completamente vacíos</t>
  </si>
  <si>
    <t>Se tienen herramientas o dispositivos para el manejo de atascamientos.</t>
  </si>
  <si>
    <t>Se prohíbe la utilización de explosivos en los trabajos de desatascamiento en tolvas o silos.</t>
  </si>
  <si>
    <t>Explosivos</t>
  </si>
  <si>
    <t>Se realiza permiso de trabajo cuando las tolvas y silos son considerados como espacios confinados.</t>
  </si>
  <si>
    <t xml:space="preserve">Almacenamiento de explosivos </t>
  </si>
  <si>
    <t>Se lleva un control del consumo de explosivos y accesorios de voladura.</t>
  </si>
  <si>
    <t>Se cumple con las condiciones para el almacenamiento de explosivos.</t>
  </si>
  <si>
    <t xml:space="preserve">Transporte de explosivos </t>
  </si>
  <si>
    <t>Se utilizan únicamente explosivos y agentes de voladura de seguridad que sean permisibles para minería subterránea, de conformidad con los aspectos técnicos dispuestos o establecidos por la industria militar.</t>
  </si>
  <si>
    <t>Se cumple con todo lo establecido en el articulo 124 del decreto 1886 para el almacenamiento de explosivos y accesorios.</t>
  </si>
  <si>
    <t>Los polvorines están ubicados y construidos a una distancia mínima de cien metros a bocaminas.</t>
  </si>
  <si>
    <t>Se tiene prohibido almacenar en los polvorines elementos metálicos que puedan ocasionar explosiones por impacto o fricción sobre los explosivos.</t>
  </si>
  <si>
    <t>Esta prohibido almacenar en los polvorines materiales diferentes a los explosivos y en un radio de (15,25 m) de los accesos al polvorín, no se pueden almacenar materiales inflamables o hacer trabajos que puedan producir chispas o llamas.</t>
  </si>
  <si>
    <t>Cada instalación de almacenamiento de explosivos o polvorín tiene avisos de peligro.</t>
  </si>
  <si>
    <t>Los accesos a las instalaciones de explosivos o polvorines están señalizados.</t>
  </si>
  <si>
    <t>Esta prohibido llevar elementos incendiarios o fumar en polvorines, así como el uso de celulares y radios de comunicación.</t>
  </si>
  <si>
    <t>Las instalaciones eléctricas están fura del polvorín o están protegidas a prueba de explosiones.</t>
  </si>
  <si>
    <t>Se tienen instalados extintores al interior y exterior del polvorín.</t>
  </si>
  <si>
    <t>Esta prohibido preparar cebo dentro del polvorín o en las cercanías de éste y almacenar explosivos cebados.</t>
  </si>
  <si>
    <t>Los explosivos y accesorios de voladura se transportan separados.</t>
  </si>
  <si>
    <t>Las conexiones para la voladura las realiza el operador de explosivos.</t>
  </si>
  <si>
    <t>Se prohíbe perforar en el frente simultáneamente cuando se ha iniciado el cargue de los barrenos.</t>
  </si>
  <si>
    <t>Se utiliza un detonador por barreno.</t>
  </si>
  <si>
    <t>El operador de explosivos avisa al personal para que se ubique en un sitio seguro en el momento de la voladura.</t>
  </si>
  <si>
    <t>Se tiene un procedimiento de seguridad para cundo se presente falla en la voladura.</t>
  </si>
  <si>
    <t>Se tiene un procedimiento de seguridad para cuando una carga no detone.</t>
  </si>
  <si>
    <t>Se tiene un procedimiento para cuando dos frentes se acercan en contra-avance</t>
  </si>
  <si>
    <t>Disposiciones especiales para utilización de explosivos en labores grisutuosas y pulverulentas</t>
  </si>
  <si>
    <t>Antes de iniciar la voladura, se verifica la concentración de metano en la atmósfera de cada uno de los frentes de la mina.</t>
  </si>
  <si>
    <t xml:space="preserve">Construcción, operación y mantenimiento </t>
  </si>
  <si>
    <t>Se cumple con lo establecido en el articulo 138 del decreto 1886 para el transporte de explosivos.</t>
  </si>
  <si>
    <t>Esta prohibido el transportar conjuntamente explosivos elementos utilizados en voladura con personal.</t>
  </si>
  <si>
    <t>El transporte de los explosivos desde el polvorín hasta los frentes de trabajo lo efectúa el personal capacitado para este oficio.</t>
  </si>
  <si>
    <t>Almacenamiento temporal de explosivos en el interior de las labores subterráneas</t>
  </si>
  <si>
    <t>Solo se permite el almacenamiento de explosivos y accesorios de voladura en el interior de las labores mineras subterráneas, en las cantidades requeridas para cada jornada de trabajo.</t>
  </si>
  <si>
    <t>La preparación y la entrega de explosivos y accesorios de voladura esta a cargo de una persona debidamente capacitada y certificada para este oficio.</t>
  </si>
  <si>
    <t>Utilización de material explosivo</t>
  </si>
  <si>
    <t>El manejo y utilización de material explosivo y accesorios de voladura, solo es realizado por el operador de explosivos, debidamente capacitado y certificado.</t>
  </si>
  <si>
    <t>Se cumple con los requerimientos del permiso para utilización de explosivos.</t>
  </si>
  <si>
    <t xml:space="preserve">la longitud del retacado es de mínimo un tercio de la longitud del barreno </t>
  </si>
  <si>
    <t>Esta prohibido retirar las cargas explosivas una vez que sean introducidas en el barreno.</t>
  </si>
  <si>
    <t>Se realiza la medición de gases no antes de 15 minutos de realizada la voladura.</t>
  </si>
  <si>
    <t>Antes de efectuar la voladura se humedece con agua las paredes, los pisos y los techos del frente en una longitud de 15 metros a partir del mismo.</t>
  </si>
  <si>
    <t>Para frentes en carbón u otro mineral se utilizan solo explosivos permisibles.</t>
  </si>
  <si>
    <t>No se suspende la ventilación ni antes ni después de la voladura y se realiza medición de metano después de haber efectuado la voladura.</t>
  </si>
  <si>
    <t>Instalaciones eléctricas</t>
  </si>
  <si>
    <t>Los trabajos en actividades eléctricas son ejecutados por técnicos, tecnólogos o ingenieros electricistas o electromecánicos con matrícula profesional vigente.</t>
  </si>
  <si>
    <t>Todas las instalaciones eléctricas están sometidas a vigilancia y mantenimiento continuo.</t>
  </si>
  <si>
    <t>La altura de la línea de contacto si se  utilizan locomotoras Trolley, será de uno punto ochenta metros (1.80 m) para una tensión máxima de doscientos cincuenta voltios (250 v) y dos punto veinte metros (2.20 m) para una tensión máxima de seiscientos cincuenta voltios (650 v).</t>
  </si>
  <si>
    <t>En minas grisutuosas todo el equipo eléctrico utilizado debe ser a prueba de explosión y debe estar identificado con el símbolo Ex.</t>
  </si>
  <si>
    <t>Subestaciones eléctricas bajo tierra</t>
  </si>
  <si>
    <t>Las instalaciones eléctricas bajo tierra cumplen con todos los requerimientos técnicos que garantizan condiciones de seguridad. Así mismo cumplen con lo establecido en el RETIE.</t>
  </si>
  <si>
    <t>Tanto en superficie como bajo tierra, los cables e instalaciones eléctricas están protegidos, aislados y adecuados a la tención de la instalación.</t>
  </si>
  <si>
    <t>Esta prohibido el uso de maquinaria o equipo eléctricos o electrónico en minas subterráneas de carbón que no estén certificadas bajo RETIE.</t>
  </si>
  <si>
    <t>Se tiene un procedimiento para las reparaciones de maquinas o instalaciones eléctricas.</t>
  </si>
  <si>
    <t>No se almacenan líquidos inflamables cerca de instalaciones eléctricas.</t>
  </si>
  <si>
    <t>Los nichos en los que están ubicados los transformadores y cajas de distribución están adecuadamente iluminados, delimitados y señalizados con avisos preventivos reflectivos.</t>
  </si>
  <si>
    <t>Se cumple con los requisitos para instalación de equipos con sustancias dieléctricas combustibles.</t>
  </si>
  <si>
    <t>Máquinas y herramientas</t>
  </si>
  <si>
    <t>Se tiene un programa de mantenimiento de equipos, maquinas y herramientas.</t>
  </si>
  <si>
    <t xml:space="preserve">Malacates </t>
  </si>
  <si>
    <t>Todos los malacates utilizados poseen sistemas de frenos independientes.</t>
  </si>
  <si>
    <t xml:space="preserve">Cables </t>
  </si>
  <si>
    <t>Para evitar tensiones imprevistas que generen desgastes y fatiga, el cable del malacate está debidamente centrado en la vía de transporte.</t>
  </si>
  <si>
    <t>Todos los elementos del sistema son sometidos a un programa de mantenimiento realizado por personal especializado en el tema.</t>
  </si>
  <si>
    <t>Se tiene implementado un programa de mantenimiento de rodillos y poleas.</t>
  </si>
  <si>
    <t>IX</t>
  </si>
  <si>
    <t>Se suministran los equipos de extinción de fuego o incendios, tanto en superficie como en el interior de la labor.</t>
  </si>
  <si>
    <t>Todas la maquinas tienen un protocolo de operación y ficha técnica de mantenimiento predictivo, preventivo y correctivo.</t>
  </si>
  <si>
    <t xml:space="preserve">Los trabajadores que operan y hacen el mantenimiento a las máquinas, motores y transmisiones en general están capacitados. </t>
  </si>
  <si>
    <t>Los cables utilizados en planos inclinados para tracción son calculados por un ingeniero o por el responsable técnico de la labor subterránea y se cambian una vez cumplen su vida útil.</t>
  </si>
  <si>
    <t>Cuando se observan desgaste o rotura de alambres, se remplaza el cable totalmente.</t>
  </si>
  <si>
    <t>Se lleva un libro de registro, donde se anotan las fechas de inspección, tipo de trabajo y las observaciones realizadas sobre los sistemas mecánicos de transporte con cable.</t>
  </si>
  <si>
    <t>Para cada tramo de cable recibido existe un certificado del fabricante.</t>
  </si>
  <si>
    <t>Prevención y extinción de fuegos e incendios</t>
  </si>
  <si>
    <t>X</t>
  </si>
  <si>
    <t>Higiene y condiciones de trabajo</t>
  </si>
  <si>
    <t>Todas las personas cuentas con alumbrado individual de seguridad.</t>
  </si>
  <si>
    <t>Ruido</t>
  </si>
  <si>
    <t>Temperatura</t>
  </si>
  <si>
    <t>Se ha definido la  temperatura efectiva en todos los frentes de trabajo.</t>
  </si>
  <si>
    <t>Se define el tiempo de permanencia en los frentes de trabajo de acuerdo a lo establecido en el articulo 218 del decreto 1886.</t>
  </si>
  <si>
    <t>Se toman las medidas para impedir que los cables en movimientos rocen sobre superficies que puedan ocasionar su desgaste.</t>
  </si>
  <si>
    <t xml:space="preserve">Alumbrado e iluminación </t>
  </si>
  <si>
    <t>Se utiliza lámparas eléctricas debidamente certificadas con protección a prueba de explosión.</t>
  </si>
  <si>
    <t>Las lámparas de alumbrado individual están enumeradas.</t>
  </si>
  <si>
    <t>El mantenimiento y cargue de las lámparas se efectúa en la lampistería.</t>
  </si>
  <si>
    <t>La iluminación fija esta debidamente protegida y certificada bajo los parámetros establecidos en el código eléctrico colombiano.</t>
  </si>
  <si>
    <t>En los lugares de trabajo donde se presentan ruidos continuos, la intensidad sonora de estos, de acuerdo con el tiempo de exposición no debe sobrepasar los niveles establecidos en el articulo 215 del decreto 1886.</t>
  </si>
  <si>
    <t>Se cuenta con los programas de vigilancia epidemiológica para material particulado, ruido, vibración, temperatura y biomecánico entre otros.</t>
  </si>
  <si>
    <t xml:space="preserve">Señalización y demarcación </t>
  </si>
  <si>
    <t>XI</t>
  </si>
  <si>
    <t>Desagüe</t>
  </si>
  <si>
    <t>Se realiza el control de las corrientes superficiales de agua.</t>
  </si>
  <si>
    <t>Se evacuan las aguas acumuladas en el interior de la mina y se realizan los procedimientos establecidos por la normatividad ambiental para naturalizarla y poderla verter en superficie.</t>
  </si>
  <si>
    <t>Se realiza la instalación de avisos preventivos, prohibitivos, obligatorios e informativos, en el acceso de la mina.</t>
  </si>
  <si>
    <t>Los avisos que se utilizan dentro de la mina, galerías o túneles son de material reflectivo fluorescente.</t>
  </si>
  <si>
    <t>Los sitios designados para desplazamiento peatonal están señalizados y demarcados.</t>
  </si>
  <si>
    <t>Las vías de transporte cuentan con señalización en la que se informa el limite de velocidad  para los vehículos de transporte y maquinaria en general.</t>
  </si>
  <si>
    <t>Se tiene establecido un código acústico y luminoso para comunicación cuando la excavación es en sentido vertical.</t>
  </si>
  <si>
    <t xml:space="preserve">Se tienen instalados avisos en cambios, cruces y curvas reflectivos para regular el transito de vehículos y maquinaria </t>
  </si>
  <si>
    <t>Aguas superficiales y aguas subterráneas</t>
  </si>
  <si>
    <t>Se realiza el manejo de las aguas subterráneas.</t>
  </si>
  <si>
    <t xml:space="preserve">Se tiene construidas cunetas que faciliten el desagüe </t>
  </si>
  <si>
    <t>XII</t>
  </si>
  <si>
    <t>La empresa cuenta dentro de su personal con socorredores mineros.</t>
  </si>
  <si>
    <t xml:space="preserve">PORCENTAJE DE CUMPLIMIENTO POR TITULO </t>
  </si>
  <si>
    <t>Estatuto de prevención, capacitación y atención de emergencias mineras y salvamento minero</t>
  </si>
  <si>
    <t>Se actualiza el plan de emergencias y contingencias por lo menos cada seis meses o antes si se considera necesario.</t>
  </si>
  <si>
    <t>Titulo I</t>
  </si>
  <si>
    <t>Titulo II</t>
  </si>
  <si>
    <t>Titulo III</t>
  </si>
  <si>
    <t xml:space="preserve">Titulo </t>
  </si>
  <si>
    <t>Puntaje posible</t>
  </si>
  <si>
    <t>Titulo IV</t>
  </si>
  <si>
    <t>Titulo V</t>
  </si>
  <si>
    <t>Titulo VI</t>
  </si>
  <si>
    <t>Titulo VII</t>
  </si>
  <si>
    <t>Titulo VIII</t>
  </si>
  <si>
    <t>Titulo IX</t>
  </si>
  <si>
    <t>Titulo X</t>
  </si>
  <si>
    <t>Titulo XI</t>
  </si>
  <si>
    <t>Titulo XII</t>
  </si>
  <si>
    <r>
      <rPr>
        <b/>
        <sz val="12"/>
        <color theme="1"/>
        <rFont val="Arial"/>
        <family val="2"/>
      </rPr>
      <t>Esta herramienta fue elaborada por:</t>
    </r>
    <r>
      <rPr>
        <sz val="12"/>
        <color theme="1"/>
        <rFont val="Arial"/>
        <family val="2"/>
      </rPr>
      <t xml:space="preserve"> Jeisson Ferney Isaza Ciro</t>
    </r>
  </si>
  <si>
    <r>
      <t xml:space="preserve">Cargo: </t>
    </r>
    <r>
      <rPr>
        <sz val="12"/>
        <color theme="1"/>
        <rFont val="Arial"/>
        <family val="2"/>
      </rPr>
      <t>Asesor en riesgos 1</t>
    </r>
  </si>
  <si>
    <r>
      <t xml:space="preserve">Licencia: </t>
    </r>
    <r>
      <rPr>
        <sz val="12"/>
        <color theme="1"/>
        <rFont val="Arial"/>
        <family val="2"/>
      </rPr>
      <t>053421</t>
    </r>
  </si>
  <si>
    <r>
      <t xml:space="preserve">Empresa: </t>
    </r>
    <r>
      <rPr>
        <sz val="12"/>
        <color theme="1"/>
        <rFont val="Arial"/>
        <family val="2"/>
      </rPr>
      <t>Consultoría gestión del riesgo suramericana s.a.s.</t>
    </r>
  </si>
  <si>
    <t>PORCENTAJE  TOTAL DE CUMPLIMIENTO</t>
  </si>
  <si>
    <t>Titulos</t>
  </si>
  <si>
    <t>Item(s)</t>
  </si>
  <si>
    <t>Ponderacion del item</t>
  </si>
  <si>
    <t xml:space="preserve">Total </t>
  </si>
  <si>
    <t>% de cumplimiento por titulo</t>
  </si>
  <si>
    <t>% de cumplimiento</t>
  </si>
  <si>
    <t>PORCENTAJE DE CUMPLIMIENTO DEL DECRETO 1886</t>
  </si>
  <si>
    <t xml:space="preserve">Aquí nombre de la empresa cliente </t>
  </si>
  <si>
    <t>No se permite el uso de cables empalmados.</t>
  </si>
  <si>
    <t>se toman todas las medidas necesarias para reducir la posibilidad de aparición de fuegos e incendios.</t>
  </si>
  <si>
    <t xml:space="preserve">Nombre de la empresa:  </t>
  </si>
  <si>
    <t xml:space="preserve">Nombre del titular del derecho minero, explotador minero y/o empleador minero:  </t>
  </si>
  <si>
    <t xml:space="preserve">Nombre del responsable de SG-SST de la empresa:  </t>
  </si>
  <si>
    <t xml:space="preserve">Nombre del responsable de la evaluación:   </t>
  </si>
  <si>
    <t xml:space="preserve">Nombre de la mina o lugar de trabajo:   </t>
  </si>
  <si>
    <t xml:space="preserve">Tipo de mineral extraído:  </t>
  </si>
  <si>
    <t xml:space="preserve">Ciudad:  </t>
  </si>
  <si>
    <t xml:space="preserve">Fecha:   </t>
  </si>
  <si>
    <t>Titulo minero:</t>
  </si>
  <si>
    <t>Elementos a evaluar  decreo 1886</t>
  </si>
  <si>
    <t>Tipo de Evidencia</t>
  </si>
  <si>
    <t>D</t>
  </si>
  <si>
    <t>Ítem</t>
  </si>
  <si>
    <t>Elemento</t>
  </si>
  <si>
    <t>% Implementación</t>
  </si>
  <si>
    <t>Puntaje Estado de Cumplimiento</t>
  </si>
  <si>
    <t>Nombre de la empresa:</t>
  </si>
  <si>
    <t>No cumple</t>
  </si>
  <si>
    <t>Nit de la empresa:</t>
  </si>
  <si>
    <t>Cumple parcialmente</t>
  </si>
  <si>
    <t>Cumple totalmente</t>
  </si>
  <si>
    <t>Fecha de realización:</t>
  </si>
  <si>
    <t>Realizado por:</t>
  </si>
  <si>
    <t>Cargo:</t>
  </si>
  <si>
    <t>1. Seguridad del Personal</t>
  </si>
  <si>
    <t>2. Inspección de Equipos y Maquinaria</t>
  </si>
  <si>
    <t>3. Instalaciones Eléctricas</t>
  </si>
  <si>
    <t>4. Transporte</t>
  </si>
  <si>
    <t>6. Explosivos</t>
  </si>
  <si>
    <t>5. Almacenamiento y manejo de materiales inflamables</t>
  </si>
  <si>
    <t>7. Protección Ambiental</t>
  </si>
  <si>
    <t>Observaciones y Hallazgos</t>
  </si>
  <si>
    <t>Acciones Correctivas Propuestas</t>
  </si>
  <si>
    <t>¿Se han establecido procedimientos claros de seguridad y emergencia, y se están implementando?</t>
  </si>
  <si>
    <t>¿Las áreas de trabajo están señalizadas correctamente con los avisos de seguridad?</t>
  </si>
  <si>
    <t>¿Se han instalado barreras y protecciones adecuadas alrededor de áreas de alto riesgo?</t>
  </si>
  <si>
    <t>¿Hay disponibilidad de equipos de primeros auxilios y extintores de incendios cerca de las áreas de trabajo?</t>
  </si>
  <si>
    <t xml:space="preserve">¿ Las áreas de trabajo se encuentran limpias y en orden? </t>
  </si>
  <si>
    <t>¿ Los accesos y vías de circulación se encuentran  despejadas?</t>
  </si>
  <si>
    <t>¿Se tiene una gestión adecuada de residuos y materiales peligrosos?</t>
  </si>
  <si>
    <t>¿Todos los equipos y maquinaria están en condiciones operativas.?</t>
  </si>
  <si>
    <t>¿Se lleva a cabo mantenimiento preventivo de acuerdo con el programa establecido?</t>
  </si>
  <si>
    <t xml:space="preserve"> ¿Las máquinas están equipadas con sistemas de advertencia, sistemas de seguridad y parada de emergencia?</t>
  </si>
  <si>
    <t xml:space="preserve"> ¿Se lleva registros precisos de todas las inspecciones, listas de chequeo de mantenimientos y actividades operativas?</t>
  </si>
  <si>
    <t>¿Los informes de inspección y listas de chequeo están siendo revisados y archivados adecuadamente?</t>
  </si>
  <si>
    <t>¿Se tiene protección contra contactos directos e indirectos?</t>
  </si>
  <si>
    <t>¿Se encuentran señalizadas y demarcadas las áreas energizadas?</t>
  </si>
  <si>
    <t>¿Los elementos del sistema de frenado se encuentran  en buen estado?</t>
  </si>
  <si>
    <t>¿Se tiene adecuada capacidad de frenado según carga transportada?</t>
  </si>
  <si>
    <t xml:space="preserve"> ¿Se delimitan las áreas de circulación y estacionamiento?</t>
  </si>
  <si>
    <t>¿Los conductores cuentan con capacitación y competencia?</t>
  </si>
  <si>
    <t>¿Se dispone de kits de contención y control de derrames?</t>
  </si>
  <si>
    <t>¿Se cuenta con Procedimientos de Trabajo Seguro para el transporte, uso y almacenamiento de material explosivo?</t>
  </si>
  <si>
    <t>¿El personal autorizado tiene competencia y esta capacitado?</t>
  </si>
  <si>
    <t>¿El polvorín cuenta con las medidas de control de riesgos (ventilación, iluminación, etc.)?</t>
  </si>
  <si>
    <t>¿Se implementan medidas para prevenir erosión del terreno?</t>
  </si>
  <si>
    <t>¿Se tiene una gestión adecuada de aguas superficiales?</t>
  </si>
  <si>
    <t>¿Se utilizan principalmente terrazas con taludes para explotar aluviones por encima de la llanura de inundación?</t>
  </si>
  <si>
    <t>LISTA DE CHEQUEO UNIFICADA</t>
  </si>
  <si>
    <t>Titular minero:</t>
  </si>
  <si>
    <t>Tipo de mineral explotado:</t>
  </si>
  <si>
    <t xml:space="preserve">Permitir que ingresen varias personas con sus respectivos cargos </t>
  </si>
  <si>
    <t>Sector:</t>
  </si>
  <si>
    <t>¿Todos los trabajadores llevan sus elementos y equipos de protección personal (EPP) adecuados?</t>
  </si>
  <si>
    <t>¿Las operaciones de buceo en las explotaciones aluviales se llevan a cabo por personal calificado en buceo, certificado por una agencia reconocida, y se ajustan al nivel de riesgo al cual se van a exponer, incluyendo las operaciones orientadas con mangueras hasta una profundidad máxima de veinte (20) metros?</t>
  </si>
  <si>
    <t>¿Existen procedimientos de bloqueo y etiquetado (Lockout-Tagout)?</t>
  </si>
  <si>
    <t xml:space="preserve">No aplica </t>
  </si>
  <si>
    <t>¿Se realiza mantenimiento y revisión periódica de instalaciones eléctricas?</t>
  </si>
  <si>
    <t>¿Se ha implementado correctamente el sistema de puesta a tierra?</t>
  </si>
  <si>
    <t>¿Se ha instalado protección contra rayos y sobretensiones en el sistema eléctrico?</t>
  </si>
  <si>
    <t>¿Se implementan medidas de control para mitigar los riesgos de tránsito?</t>
  </si>
  <si>
    <t>¿Existen áreas específicas y correctamente señalizadas para el almacenamiento de combustibles, lubricantes y otros materiales inflamables?</t>
  </si>
  <si>
    <t>¿Se realiza una manipulación y transporte adecuados de estos materiales?</t>
  </si>
  <si>
    <t>¿Existe una separación y segregación adecuada de diferentes tipos de explosivos?</t>
  </si>
  <si>
    <t>¿Se están implementando los controles a las acciones de los estudios ambientales (ruido, vibraciones, material particulado, iluminación).?</t>
  </si>
  <si>
    <t>¿Las máquinas y equipos cuentan con guardas de seguridad en sus partes móviles?</t>
  </si>
  <si>
    <t>¿Los vehículos cuenta con permisos, licencias y seguros vigentes?</t>
  </si>
  <si>
    <t>¿Los vehículos cuentan con cinturones de seguridad, espejos retrovisores y alarmas de retroceso?</t>
  </si>
  <si>
    <t>INFORMACIÓN DEL CENTRO DE TRABAJO</t>
  </si>
  <si>
    <t>Titulo minero número:</t>
  </si>
  <si>
    <t>Operador minero</t>
  </si>
  <si>
    <t>No. de trabajadores :</t>
  </si>
  <si>
    <t>Departamento:</t>
  </si>
  <si>
    <t>Cuidad:</t>
  </si>
  <si>
    <t>DATOS DE DILIGENCIAMIENTO</t>
  </si>
  <si>
    <t>Calificación</t>
  </si>
  <si>
    <t>¿El diseño de las  instalaciones eléctricas cumple con las normas técnicas vigentes?</t>
  </si>
  <si>
    <t>¿Las condiciones climáticas en las instalaciones de la organización, incluyendo oficinas y talleres, son confortables y seguras para el personal que trabaja allí?</t>
  </si>
  <si>
    <t>E</t>
  </si>
  <si>
    <t xml:space="preserve">1. Verificar que estos planes estén accesibles para todos los colaboradores.
2. Verificar si han desarrollado simulacros o entrenamientos de seguridad para estar preparados en caso de una emergencia.
3. Asegurarte de que se están siguiendo los procedimientos establecidos en caso de una situación de emergencia.
</t>
  </si>
  <si>
    <t>1. Señalización informativa, preventiva y de carácter obligatorio</t>
  </si>
  <si>
    <t xml:space="preserve">Requisitos técnicos, incluida la altura y el talud del banco, la pendiente, el ancho de las rampas, el talud de trabajo y el talud final de explotación, el ancho mínimo de las bermas de seguridad, la ubicación y el diseño de las escombreras y las pilas de mineral, y las condiciones de tránsito de equipos y trabajadores, para garantizar la estabilidad del terreno </t>
  </si>
  <si>
    <t xml:space="preserve">Contar con aire en lugares donde hay climas y temperaturas altas </t>
  </si>
  <si>
    <t>1. Inventario.
2. Almacenamiento.
3. Manejo y transporte adecuado.</t>
  </si>
  <si>
    <t>1. Mantenimiento 
2. Inspecciones
3. Capacitación
4. Sistema de emergencia</t>
  </si>
  <si>
    <t>1. Lubricación
2. Limpieza
3. Inspección</t>
  </si>
  <si>
    <t xml:space="preserve">1. Identificación de fuentes de energía que alimentan la maquinaria, incluyendo eléctrica, hidráulica, neumática, entre otras.
2. Candados y bloqueos para asegurar que las fuentes de energía queden completamente inactivas durante las tareas de mantenimiento.
3. Etiquetado claro y visible: Cada punto de bloqueo debe estar etiquetado claramente con información sobre el motivo del bloqueo y la identificación del trabajador responsable.
</t>
  </si>
  <si>
    <t xml:space="preserve">1. Interruptores automáticos, fusibles y dispositivos de protección diferencial, para prevenir sobrecargas y cortocircuitos.
2. Sistema de puesta a tierra eficaz para garantizar la seguridad de los trabajadores y proteger los equipos contra descargas eléctricas.
3. Utilizar materiales y equipos eléctricos adecuados para entornos mineros, que sean resistentes a condiciones adversas como polvo, humedad y vibraciones.
4.  Inspecciones periódicas y mantener las instalaciones eléctricas en buen estado </t>
  </si>
  <si>
    <t xml:space="preserve">1. Materiales aislantes y asegurarse de que los conductores estén correctamente aislados para prevenir contactos directos.
2. Sistema de puesta a tierra efectivo para desviar corrientes no deseadas y reducir el riesgo de contactos indirectos.
3. Dispositivos de protección diferencial residual (DDR) en los circuitos eléctricos para detectar corrientes de fuga y desconectar rápidamente la alimentación en caso de contacto directo o indirecto.
</t>
  </si>
  <si>
    <t>1. Considerando la resistividad del suelo, la corriente de falla esperada y otros factores específicos del entorno minero.
2. Inspecciones visuales, mediciones de resistencia y reparaciones cuando sea necesario.
3. Las conexiones entre los elementos del sistema de puesta a tierra deben ser sólidas y estar correctamente realizadas para garantizar una buena conductividad y continuidad.
4. Pruebas periódicas para verificar la efectividad del sistema de puesta a tierra</t>
  </si>
  <si>
    <t>1. Pararrayos en las estructuras principales y edificaciones.
2. Supresores de sobretensión para limitar los picos de voltaje causados por descargas eléctricas atmosféricas o maniobras en la red eléctrica.
3. Separados los circuitos críticos de los que no lo son puede ayudar a minimizar el impacto de las sobretensiones en el sistema eléctrico.</t>
  </si>
  <si>
    <t>1. Licencia.
2. Soat
3. Revisión tecnomecanica
4. Seguro que cubra los daños propios del vehículo en caso de accidentes u otros eventos adversos.</t>
  </si>
  <si>
    <t>1. Verificar el estado de las pastillas de freno y reemplazarlas cuando estén desgastadas
2. Los discos o tambores de freno deben estar en buenas condiciones, sin deformaciones ni desgastes excesivos que puedan afectar su funcionamiento.
3. Revisar el sistema hidráulico de frenos.
4. Los cilindros de rueda deben ser inspeccionados</t>
  </si>
  <si>
    <t>1. Los vehículos deben contar con sistemas de frenado dimensionados correctamente.
2. Mantenimiento preventivo regular en los sistemas de frenado 
3. Los conductores estén entrenados en el manejo adecuado del sistema de frenado y sepan cómo adaptar su conducción a la carga transportada.
4. Supervisar el peso y la distribución de la carga para asegurarse de que no se exceda la capacidad de frenado del vehículo.</t>
  </si>
  <si>
    <t>1. Señales de tráfico, marcas en el suelo y señales luminosas para indicar las zonas de circulación, los límites de velocidad, las áreas de estacionamiento y las rutas preferenciales.
2. Barreras físicas como vallas, conos o bolardos para separar las áreas de circulación de vehículos y peatones, así como para evitar el acceso a zonas peligrosas o restringidas.
3. Iluminación adecuada en todas las áreas de circulación y estacionamiento</t>
  </si>
  <si>
    <t xml:space="preserve">1. Áreas específicas y designadas exclusivamente para el almacenamiento de combustibles, lubricantes y materiales inflamables, alejadas de fuentes de calor, chispas o llamas abiertas.
2. Contenedores seguros y apropiados para el almacenamiento de estos materiales.
3. Señalización con indicaciones sobre el tipo de material almacenado.
4. Ventilación adecuada
</t>
  </si>
  <si>
    <t>1.  Materiales absorbentes .
2. Barreras físicas como diques
3. Herramientas como palas, cubos, bolsas resistentes</t>
  </si>
  <si>
    <t>1. Clasificación
2. Almacenamiento
3. Distancias de seguridad
4. Señalización</t>
  </si>
  <si>
    <t>1. Siembra de especies vegetales nativas que ayuden a estabilizar el suelo
2. Sistemas de drenaje adecuados, como zanjas y canales</t>
  </si>
  <si>
    <t>1. Prevenir la erosión del terreno y la sedimentación en cuerpos de agua mediante prácticas como revegetación, control de drenaje y barreras físicas para retener sedimentos.</t>
  </si>
  <si>
    <t>1. Señalización limites de velocidad.
2. Formación Aa los conductores, operadores de maquinaria y trabajadores sobre normas de tránsito, procedimientos de seguridad vial y manejo defensivo.
3. Reglas claras de tránsito dentro del sitio minero, como límites de velocidad, prioridad en cruces, prohibición de uso de dispositivos móviles al conducir, entre otros.
4. Buen estado las vías de circulación, con superficies niveladas, libres de obstáculos y con la señalización adecuada</t>
  </si>
  <si>
    <t>ORIENTACIONES DE SEGURIDAD - ASPECTOS A TENER EN CUENTA EN LA AUTOEVALUACIÓN</t>
  </si>
  <si>
    <t>ASPECTOS DE SEGURIDAD A TENER EN CUENTA AL MOMENTO DE REALIZAR INSPECCIONES A MINAS A CIELO ABIERTO</t>
  </si>
  <si>
    <r>
      <t xml:space="preserve">Antes de realizar cualquier tipo de inspección en entornos mineros, es crucial priorizar la seguridad en todo momento por ello te invito a que tenga en cuenta las siguientes recomendaciones:
</t>
    </r>
    <r>
      <rPr>
        <b/>
        <sz val="11"/>
        <color theme="1"/>
        <rFont val="Calibri"/>
        <family val="2"/>
        <scheme val="minor"/>
      </rPr>
      <t>1. Elementos de protección personal</t>
    </r>
    <r>
      <rPr>
        <sz val="11"/>
        <color theme="1"/>
        <rFont val="Calibri"/>
        <family val="2"/>
        <scheme val="minor"/>
      </rPr>
      <t xml:space="preserve">
Utilice botas de seguridad, casco con barbiquejo y, si es necesario, protección respiratoria para polvos, protección visual y auditiva. Es recomendable camisa manga larga y chaleco reflectivo.
</t>
    </r>
    <r>
      <rPr>
        <b/>
        <sz val="11"/>
        <color theme="1"/>
        <rFont val="Calibri"/>
        <family val="2"/>
        <scheme val="minor"/>
      </rPr>
      <t xml:space="preserve">
2. Evaluación de riesgos</t>
    </r>
    <r>
      <rPr>
        <sz val="11"/>
        <color theme="1"/>
        <rFont val="Calibri"/>
        <family val="2"/>
        <scheme val="minor"/>
      </rPr>
      <t xml:space="preserve">
Antes de iniciar una inspección, realiza una evaluación detallada de los riesgos presentes en el área a inspeccionar, identificando posibles peligros y estableciendo medidas preventivas para mitigarlos.
</t>
    </r>
    <r>
      <rPr>
        <b/>
        <sz val="11"/>
        <color theme="1"/>
        <rFont val="Calibri"/>
        <family val="2"/>
        <scheme val="minor"/>
      </rPr>
      <t xml:space="preserve">3. Comunicación y trabajo en equipo
</t>
    </r>
    <r>
      <rPr>
        <sz val="11"/>
        <color theme="1"/>
        <rFont val="Calibri"/>
        <family val="2"/>
        <scheme val="minor"/>
      </rPr>
      <t xml:space="preserve">Mantén una comunicación clara y constante entre todos los miembros del equipo durante la inspección, estableciendo protocolos de comunicación efectivos y fomentando un ambiente colaborativo para abordar posibles situaciones de riesgo.
</t>
    </r>
    <r>
      <rPr>
        <b/>
        <sz val="11"/>
        <color theme="1"/>
        <rFont val="Calibri"/>
        <family val="2"/>
        <scheme val="minor"/>
      </rPr>
      <t>4.</t>
    </r>
    <r>
      <rPr>
        <sz val="11"/>
        <color theme="1"/>
        <rFont val="Calibri"/>
        <family val="2"/>
        <scheme val="minor"/>
      </rPr>
      <t xml:space="preserve"> </t>
    </r>
    <r>
      <rPr>
        <b/>
        <sz val="11"/>
        <color theme="1"/>
        <rFont val="Calibri"/>
        <family val="2"/>
        <scheme val="minor"/>
      </rPr>
      <t xml:space="preserve">Desplazamiento seguro.
</t>
    </r>
    <r>
      <rPr>
        <sz val="11"/>
        <color theme="1"/>
        <rFont val="Calibri"/>
        <family val="2"/>
        <scheme val="minor"/>
      </rPr>
      <t xml:space="preserve">Transite por senderos peatonales, use los tres puntos de apoyo y tenga precaución al caminar por superficies irregulares.
</t>
    </r>
    <r>
      <rPr>
        <b/>
        <sz val="11"/>
        <color theme="1"/>
        <rFont val="Calibri"/>
        <family val="2"/>
        <scheme val="minor"/>
      </rPr>
      <t xml:space="preserve">5. Precauciones en la inspección.
</t>
    </r>
    <r>
      <rPr>
        <sz val="11"/>
        <color theme="1"/>
        <rFont val="Calibri"/>
        <family val="2"/>
        <scheme val="minor"/>
      </rPr>
      <t xml:space="preserve">No ingresar a zonas restringidas,   áreas de giro de la maquinaria amarilla, no operar equipos, seguridad de taludes, no tocar partes en movimiento. Hidrátese.
</t>
    </r>
    <r>
      <rPr>
        <b/>
        <sz val="11"/>
        <color theme="1"/>
        <rFont val="Calibri"/>
        <family val="2"/>
        <scheme val="minor"/>
      </rPr>
      <t xml:space="preserve">6. En caso de emergencia.
</t>
    </r>
    <r>
      <rPr>
        <sz val="11"/>
        <color theme="1"/>
        <rFont val="Calibri"/>
        <family val="2"/>
        <scheme val="minor"/>
      </rPr>
      <t xml:space="preserve">Además de los protocolos previos, identifique siempre su ruta de evacuación y punto de encuentro siga las instrucciones de los  brigadistas.
</t>
    </r>
    <r>
      <rPr>
        <b/>
        <sz val="11"/>
        <color theme="1"/>
        <rFont val="Calibri"/>
        <family val="2"/>
        <scheme val="minor"/>
      </rPr>
      <t xml:space="preserve">7.Cierre de la inspección o visita.
</t>
    </r>
    <r>
      <rPr>
        <sz val="11"/>
        <color theme="1"/>
        <rFont val="Calibri"/>
        <family val="2"/>
        <scheme val="minor"/>
      </rPr>
      <t xml:space="preserve">Realice una breve  retroalimentación sobre lo percibido en campo, informar retiros, firmar planilla o lo que aplique. 
</t>
    </r>
    <r>
      <rPr>
        <b/>
        <sz val="11"/>
        <color theme="1"/>
        <rFont val="Calibri"/>
        <family val="2"/>
        <scheme val="minor"/>
      </rPr>
      <t xml:space="preserve">8. Terminación de labores.
</t>
    </r>
    <r>
      <rPr>
        <sz val="11"/>
        <color theme="1"/>
        <rFont val="Calibri"/>
        <family val="2"/>
        <scheme val="minor"/>
      </rPr>
      <t>Regrese seguro tomando las medidas  de seguridad vial y riesgo publico.</t>
    </r>
  </si>
  <si>
    <t>1. Señales visuales o audibles
2. sensores de proximidad
3. Paradas de emergencia.</t>
  </si>
  <si>
    <t>Verificar que se estén diligenciando de forma adecuada y seguimiento a los reportes de las condiciones inseguras</t>
  </si>
  <si>
    <t xml:space="preserve">1. Mantenimiento de equipos.
2. Aspersión
3. Barreras acústicas
4. Sistemas de iluminación para minimizar el impacto visual y lumínico </t>
  </si>
  <si>
    <t>Camillas, inmovilizadores, kit de derrames</t>
  </si>
  <si>
    <t xml:space="preserve">1. Es importante que las guardas de seguridad estén diseñadas específicamente para cada tipo de máquina o equipo.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</si>
</sst>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Arial"/>
      <family val="2"/>
    </font>
    <font>
      <b/>
      <sz val="12"/>
      <color theme="1"/>
      <name val="Arial"/>
      <family val="2"/>
    </font>
    <font>
      <b/>
      <sz val="16"/>
      <color theme="1"/>
      <name val="Arial"/>
      <family val="2"/>
    </font>
    <font>
      <sz val="11"/>
      <color theme="1"/>
      <name val="Calibri"/>
      <family val="2"/>
      <scheme val="minor"/>
    </font>
    <font>
      <sz val="24"/>
      <color theme="1"/>
      <name val="Arial"/>
      <family val="2"/>
    </font>
    <font>
      <b/>
      <sz val="18"/>
      <color theme="0"/>
      <name val="Arial"/>
      <family val="2"/>
    </font>
    <font>
      <b/>
      <sz val="12"/>
      <color theme="0"/>
      <name val="Arial"/>
      <family val="2"/>
    </font>
    <font>
      <sz val="9"/>
      <color indexed="81"/>
      <name val="Tahoma"/>
      <family val="2"/>
    </font>
    <font>
      <b/>
      <sz val="9"/>
      <color indexed="81"/>
      <name val="Tahoma"/>
      <family val="2"/>
    </font>
    <font>
      <b/>
      <sz val="9"/>
      <name val="Century Gothic"/>
      <family val="2"/>
    </font>
    <font>
      <sz val="10"/>
      <color theme="1"/>
      <name val="Century Gothic"/>
      <family val="2"/>
    </font>
    <font>
      <sz val="10"/>
      <color theme="4" tint="-0.499984740745262"/>
      <name val="Century Gothic"/>
      <family val="2"/>
    </font>
    <font>
      <b/>
      <sz val="10"/>
      <color theme="1"/>
      <name val="Century Gothic"/>
      <family val="2"/>
    </font>
    <font>
      <sz val="9"/>
      <color theme="1"/>
      <name val="Century Gothic"/>
      <family val="2"/>
    </font>
    <font>
      <sz val="12"/>
      <name val="Arial"/>
      <family val="2"/>
    </font>
    <font>
      <b/>
      <sz val="12"/>
      <name val="Arial"/>
      <family val="2"/>
    </font>
    <font>
      <sz val="10"/>
      <color rgb="FFFF0000"/>
      <name val="Century Gothic"/>
      <family val="2"/>
    </font>
    <font>
      <sz val="10"/>
      <name val="Century Gothic"/>
      <family val="2"/>
    </font>
    <font>
      <sz val="12"/>
      <color rgb="FFFF0000"/>
      <name val="Arial"/>
      <family val="2"/>
    </font>
    <font>
      <sz val="10"/>
      <name val="Arial"/>
      <family val="2"/>
    </font>
    <font>
      <sz val="10"/>
      <color theme="1"/>
      <name val="Arial"/>
      <family val="2"/>
    </font>
    <font>
      <b/>
      <sz val="11"/>
      <color theme="1"/>
      <name val="Calibri"/>
      <family val="2"/>
      <scheme val="minor"/>
    </font>
    <font>
      <b/>
      <sz val="12"/>
      <color theme="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rgb="FF00B0F0"/>
        <bgColor indexed="64"/>
      </patternFill>
    </fill>
    <fill>
      <patternFill patternType="solid">
        <fgColor rgb="FF00AEC7"/>
        <bgColor indexed="64"/>
      </patternFill>
    </fill>
    <fill>
      <patternFill patternType="solid">
        <fgColor theme="4"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9" tint="0.59999389629810485"/>
      </left>
      <right style="thin">
        <color theme="9" tint="0.59999389629810485"/>
      </right>
      <top style="thin">
        <color theme="9" tint="0.59999389629810485"/>
      </top>
      <bottom style="thin">
        <color theme="9" tint="0.59999389629810485"/>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0" fontId="4" fillId="0" borderId="0"/>
  </cellStyleXfs>
  <cellXfs count="88">
    <xf numFmtId="0" fontId="0" fillId="0" borderId="0" xfId="0"/>
    <xf numFmtId="0" fontId="1" fillId="0" borderId="0" xfId="0" applyFont="1" applyAlignment="1">
      <alignment wrapText="1"/>
    </xf>
    <xf numFmtId="0" fontId="1" fillId="0" borderId="0" xfId="0" applyFont="1"/>
    <xf numFmtId="0" fontId="1" fillId="0" borderId="0" xfId="0" applyFont="1" applyAlignment="1">
      <alignment horizontal="center" vertical="center"/>
    </xf>
    <xf numFmtId="0" fontId="2" fillId="0" borderId="0" xfId="0" applyFont="1" applyAlignment="1">
      <alignment vertical="center"/>
    </xf>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2" fillId="2" borderId="1" xfId="0" applyFont="1" applyFill="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0" xfId="0" applyFont="1" applyAlignment="1">
      <alignment vertical="center"/>
    </xf>
    <xf numFmtId="9" fontId="1" fillId="0" borderId="0" xfId="1" applyFont="1"/>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7" fillId="2" borderId="5" xfId="0" applyFont="1" applyFill="1" applyBorder="1"/>
    <xf numFmtId="0" fontId="7" fillId="2" borderId="5" xfId="0" applyFont="1" applyFill="1" applyBorder="1" applyAlignment="1">
      <alignment horizontal="center" vertical="center"/>
    </xf>
    <xf numFmtId="9" fontId="7" fillId="2" borderId="5" xfId="1" applyFont="1" applyFill="1" applyBorder="1" applyAlignment="1">
      <alignment horizontal="center" vertical="center"/>
    </xf>
    <xf numFmtId="0" fontId="7" fillId="2" borderId="6" xfId="0" applyFont="1" applyFill="1" applyBorder="1"/>
    <xf numFmtId="0" fontId="7" fillId="2" borderId="6" xfId="1" applyNumberFormat="1" applyFont="1" applyFill="1" applyBorder="1" applyAlignment="1">
      <alignment horizontal="right" vertical="center"/>
    </xf>
    <xf numFmtId="9" fontId="7" fillId="2" borderId="6" xfId="1" applyFont="1" applyFill="1" applyBorder="1"/>
    <xf numFmtId="0" fontId="7" fillId="3" borderId="0" xfId="0" applyFont="1" applyFill="1"/>
    <xf numFmtId="9" fontId="7" fillId="3" borderId="0" xfId="0" applyNumberFormat="1" applyFont="1" applyFill="1"/>
    <xf numFmtId="0" fontId="11" fillId="0" borderId="0" xfId="0" applyFont="1"/>
    <xf numFmtId="0" fontId="12" fillId="0" borderId="0" xfId="0" applyFont="1"/>
    <xf numFmtId="0" fontId="11" fillId="4" borderId="1" xfId="0" applyFont="1" applyFill="1" applyBorder="1" applyAlignment="1">
      <alignment horizontal="center" vertical="center" wrapText="1"/>
    </xf>
    <xf numFmtId="0" fontId="12" fillId="0" borderId="1" xfId="0" applyFont="1" applyBorder="1"/>
    <xf numFmtId="0" fontId="14" fillId="0" borderId="1" xfId="0" applyFont="1" applyBorder="1" applyAlignment="1">
      <alignment horizontal="center"/>
    </xf>
    <xf numFmtId="0" fontId="0" fillId="0" borderId="0" xfId="0" applyAlignment="1">
      <alignment horizontal="center"/>
    </xf>
    <xf numFmtId="0" fontId="14" fillId="0" borderId="1" xfId="0" applyFont="1" applyBorder="1" applyAlignment="1">
      <alignment horizontal="center" vertical="center"/>
    </xf>
    <xf numFmtId="0" fontId="0" fillId="0" borderId="0" xfId="0" applyAlignment="1">
      <alignment horizontal="center" vertical="center"/>
    </xf>
    <xf numFmtId="9" fontId="14" fillId="0" borderId="1" xfId="0" applyNumberFormat="1" applyFont="1" applyBorder="1" applyAlignment="1">
      <alignment horizontal="center" vertical="center"/>
    </xf>
    <xf numFmtId="0" fontId="12" fillId="0" borderId="0" xfId="0" applyFont="1" applyAlignment="1">
      <alignment horizontal="center" vertical="center"/>
    </xf>
    <xf numFmtId="0" fontId="13"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4" fillId="0" borderId="1" xfId="0" applyFont="1" applyBorder="1"/>
    <xf numFmtId="0" fontId="11" fillId="4" borderId="7" xfId="0" applyFont="1" applyFill="1" applyBorder="1" applyAlignment="1">
      <alignment horizontal="center" vertical="center" wrapText="1"/>
    </xf>
    <xf numFmtId="0" fontId="12" fillId="0" borderId="7" xfId="0" applyFont="1" applyBorder="1"/>
    <xf numFmtId="0" fontId="17" fillId="4" borderId="1" xfId="0" applyFont="1" applyFill="1" applyBorder="1" applyAlignment="1">
      <alignment horizontal="center" vertical="center" wrapText="1"/>
    </xf>
    <xf numFmtId="0" fontId="17" fillId="0" borderId="1" xfId="0" applyFont="1" applyBorder="1"/>
    <xf numFmtId="0" fontId="17" fillId="4" borderId="7" xfId="0"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xf numFmtId="0" fontId="18" fillId="4" borderId="1" xfId="0" applyFont="1" applyFill="1" applyBorder="1" applyAlignment="1">
      <alignment horizontal="center"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15" fillId="6" borderId="0" xfId="2" applyFont="1" applyFill="1"/>
    <xf numFmtId="0" fontId="16" fillId="0" borderId="1" xfId="0" applyFont="1" applyBorder="1" applyAlignment="1">
      <alignment vertical="center" wrapText="1"/>
    </xf>
    <xf numFmtId="0" fontId="15" fillId="0" borderId="1" xfId="0" applyFont="1" applyBorder="1" applyAlignment="1" applyProtection="1">
      <alignment horizontal="justify" vertical="center" wrapText="1"/>
      <protection locked="0"/>
    </xf>
    <xf numFmtId="0" fontId="19" fillId="0" borderId="1" xfId="0" applyFont="1" applyBorder="1" applyAlignment="1" applyProtection="1">
      <alignment horizontal="justify" vertical="center" wrapText="1"/>
      <protection locked="0"/>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8" fillId="0" borderId="4" xfId="0" applyFont="1" applyBorder="1" applyAlignment="1">
      <alignment horizontal="left" vertical="center" wrapText="1"/>
    </xf>
    <xf numFmtId="0" fontId="11" fillId="0" borderId="4" xfId="0" applyFont="1" applyBorder="1" applyAlignment="1">
      <alignment horizontal="left" vertical="top" wrapText="1"/>
    </xf>
    <xf numFmtId="0" fontId="11" fillId="0" borderId="1" xfId="0" applyFont="1" applyBorder="1" applyAlignment="1">
      <alignment horizontal="left" vertical="top" wrapText="1"/>
    </xf>
    <xf numFmtId="0" fontId="3" fillId="2" borderId="1" xfId="0" applyFont="1" applyFill="1" applyBorder="1" applyAlignment="1">
      <alignment horizontal="center" vertic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9" fontId="5"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0" fontId="7" fillId="2" borderId="0" xfId="0" applyFont="1" applyFill="1" applyAlignment="1">
      <alignment horizontal="center"/>
    </xf>
    <xf numFmtId="0" fontId="6" fillId="2" borderId="1"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6" borderId="0" xfId="2" applyFont="1" applyFill="1" applyAlignment="1">
      <alignment horizontal="center"/>
    </xf>
    <xf numFmtId="0" fontId="15" fillId="6" borderId="0" xfId="2" applyFont="1" applyFill="1" applyAlignment="1">
      <alignment horizontal="center" wrapText="1"/>
    </xf>
    <xf numFmtId="0" fontId="23" fillId="7"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13" fillId="5" borderId="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1"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4" xfId="0" applyFont="1" applyBorder="1" applyAlignment="1">
      <alignment horizontal="left" vertical="center" wrapText="1"/>
    </xf>
    <xf numFmtId="0" fontId="11" fillId="0" borderId="1" xfId="0" applyFont="1" applyBorder="1" applyAlignment="1">
      <alignment horizontal="left" vertical="center" wrapText="1"/>
    </xf>
    <xf numFmtId="0" fontId="13" fillId="5" borderId="8"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1" fillId="0" borderId="7" xfId="0" applyFont="1" applyBorder="1" applyAlignment="1">
      <alignment horizontal="left" vertical="center" wrapText="1"/>
    </xf>
  </cellXfs>
  <cellStyles count="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r>
              <a:rPr lang="es-CO" b="1">
                <a:solidFill>
                  <a:schemeClr val="lt1"/>
                </a:solidFill>
                <a:latin typeface="+mn-lt"/>
                <a:ea typeface="+mn-ea"/>
                <a:cs typeface="+mn-cs"/>
              </a:rPr>
              <a:t>PORCENTAJE DE CUMPLIMIENTO POR TITULO</a:t>
            </a:r>
            <a:endParaRPr lang="es-CO" b="1"/>
          </a:p>
        </c:rich>
      </c:tx>
      <c:overlay val="0"/>
      <c:spPr>
        <a:noFill/>
        <a:ln w="12700" cap="flat" cmpd="sng" algn="ctr">
          <a:noFill/>
          <a:prstDash val="solid"/>
          <a:miter lim="800000"/>
        </a:ln>
        <a:effectLst/>
      </c:spPr>
      <c:txPr>
        <a:bodyPr rot="0" spcFirstLastPara="1" vertOverflow="ellipsis" vert="horz" wrap="square" anchor="ctr" anchorCtr="1"/>
        <a:lstStyle/>
        <a:p>
          <a:pPr>
            <a:defRPr sz="140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28344706911636047"/>
          <c:y val="0.20081880391106474"/>
          <c:w val="0.43310586176727911"/>
          <c:h val="0.74136385575398189"/>
        </c:manualLayout>
      </c:layout>
      <c:radarChart>
        <c:radarStyle val="marker"/>
        <c:varyColors val="0"/>
        <c:ser>
          <c:idx val="0"/>
          <c:order val="0"/>
          <c:spPr>
            <a:ln w="28575" cap="rnd">
              <a:solidFill>
                <a:schemeClr val="accent1"/>
              </a:solidFill>
              <a:round/>
              <a:headEnd type="oval"/>
            </a:ln>
            <a:effectLst/>
          </c:spPr>
          <c:marker>
            <c:symbol val="none"/>
          </c:marker>
          <c:dPt>
            <c:idx val="0"/>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1-8158-4980-A7C3-CC02ADE6BF97}"/>
              </c:ext>
            </c:extLst>
          </c:dPt>
          <c:dPt>
            <c:idx val="1"/>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3-8158-4980-A7C3-CC02ADE6BF97}"/>
              </c:ext>
            </c:extLst>
          </c:dPt>
          <c:dPt>
            <c:idx val="2"/>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5-8158-4980-A7C3-CC02ADE6BF97}"/>
              </c:ext>
            </c:extLst>
          </c:dPt>
          <c:dPt>
            <c:idx val="3"/>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7-8158-4980-A7C3-CC02ADE6BF97}"/>
              </c:ext>
            </c:extLst>
          </c:dPt>
          <c:dPt>
            <c:idx val="4"/>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9-8158-4980-A7C3-CC02ADE6BF97}"/>
              </c:ext>
            </c:extLst>
          </c:dPt>
          <c:dPt>
            <c:idx val="5"/>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B-8158-4980-A7C3-CC02ADE6BF97}"/>
              </c:ext>
            </c:extLst>
          </c:dPt>
          <c:dPt>
            <c:idx val="6"/>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D-8158-4980-A7C3-CC02ADE6BF97}"/>
              </c:ext>
            </c:extLst>
          </c:dPt>
          <c:dPt>
            <c:idx val="7"/>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0F-8158-4980-A7C3-CC02ADE6BF97}"/>
              </c:ext>
            </c:extLst>
          </c:dPt>
          <c:dPt>
            <c:idx val="8"/>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11-8158-4980-A7C3-CC02ADE6BF97}"/>
              </c:ext>
            </c:extLst>
          </c:dPt>
          <c:dPt>
            <c:idx val="9"/>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13-8158-4980-A7C3-CC02ADE6BF97}"/>
              </c:ext>
            </c:extLst>
          </c:dPt>
          <c:dPt>
            <c:idx val="10"/>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15-8158-4980-A7C3-CC02ADE6BF97}"/>
              </c:ext>
            </c:extLst>
          </c:dPt>
          <c:dPt>
            <c:idx val="11"/>
            <c:marker>
              <c:symbol val="none"/>
            </c:marker>
            <c:bubble3D val="0"/>
            <c:spPr>
              <a:ln w="28575" cap="rnd">
                <a:solidFill>
                  <a:srgbClr val="00B050"/>
                </a:solidFill>
                <a:round/>
                <a:headEnd type="oval"/>
              </a:ln>
              <a:effectLst/>
            </c:spPr>
            <c:extLst>
              <c:ext xmlns:c16="http://schemas.microsoft.com/office/drawing/2014/chart" uri="{C3380CC4-5D6E-409C-BE32-E72D297353CC}">
                <c16:uniqueId val="{00000017-8158-4980-A7C3-CC02ADE6BF97}"/>
              </c:ext>
            </c:extLst>
          </c:dPt>
          <c:dLbls>
            <c:dLbl>
              <c:idx val="0"/>
              <c:layout>
                <c:manualLayout>
                  <c:x val="2.4793388429752015E-2"/>
                  <c:y val="-4.481791926281227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58-4980-A7C3-CC02ADE6BF97}"/>
                </c:ext>
              </c:extLst>
            </c:dLbl>
            <c:dLbl>
              <c:idx val="1"/>
              <c:layout>
                <c:manualLayout>
                  <c:x val="8.2644628099173556E-2"/>
                  <c:y val="-4.4817919262812693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58-4980-A7C3-CC02ADE6BF97}"/>
                </c:ext>
              </c:extLst>
            </c:dLbl>
            <c:dLbl>
              <c:idx val="2"/>
              <c:layout>
                <c:manualLayout>
                  <c:x val="6.8870523415977866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58-4980-A7C3-CC02ADE6BF97}"/>
                </c:ext>
              </c:extLst>
            </c:dLbl>
            <c:dLbl>
              <c:idx val="3"/>
              <c:layout>
                <c:manualLayout>
                  <c:x val="9.0909090909090814E-2"/>
                  <c:y val="-8.9635838525624553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58-4980-A7C3-CC02ADE6BF97}"/>
                </c:ext>
              </c:extLst>
            </c:dLbl>
            <c:dLbl>
              <c:idx val="4"/>
              <c:layout>
                <c:manualLayout>
                  <c:x val="8.2644628099173459E-2"/>
                  <c:y val="-8.9635838525624553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58-4980-A7C3-CC02ADE6BF97}"/>
                </c:ext>
              </c:extLst>
            </c:dLbl>
            <c:dLbl>
              <c:idx val="5"/>
              <c:layout>
                <c:manualLayout>
                  <c:x val="0.12121212121212122"/>
                  <c:y val="-1.344537577884368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158-4980-A7C3-CC02ADE6BF97}"/>
                </c:ext>
              </c:extLst>
            </c:dLbl>
            <c:dLbl>
              <c:idx val="7"/>
              <c:layout>
                <c:manualLayout>
                  <c:x val="-7.43801652892562E-2"/>
                  <c:y val="-1.6433047227067314E-1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158-4980-A7C3-CC02ADE6BF97}"/>
                </c:ext>
              </c:extLst>
            </c:dLbl>
            <c:dLbl>
              <c:idx val="8"/>
              <c:layout>
                <c:manualLayout>
                  <c:x val="-7.7134986225895319E-2"/>
                  <c:y val="-1.6433047227067314E-16"/>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158-4980-A7C3-CC02ADE6BF97}"/>
                </c:ext>
              </c:extLst>
            </c:dLbl>
            <c:dLbl>
              <c:idx val="9"/>
              <c:layout>
                <c:manualLayout>
                  <c:x val="-7.1625344352617082E-2"/>
                  <c:y val="0"/>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158-4980-A7C3-CC02ADE6BF97}"/>
                </c:ext>
              </c:extLst>
            </c:dLbl>
            <c:dLbl>
              <c:idx val="10"/>
              <c:layout>
                <c:manualLayout>
                  <c:x val="-8.2644628099173584E-2"/>
                  <c:y val="4.4817919262811869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158-4980-A7C3-CC02ADE6BF97}"/>
                </c:ext>
              </c:extLst>
            </c:dLbl>
            <c:dLbl>
              <c:idx val="11"/>
              <c:layout>
                <c:manualLayout>
                  <c:x val="-9.6418732782369176E-2"/>
                  <c:y val="-1.344537577884370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158-4980-A7C3-CC02ADE6BF9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'Resumen de resultados 1886'!$B$4:$B$15</c:f>
              <c:strCache>
                <c:ptCount val="12"/>
                <c:pt idx="0">
                  <c:v>Titulo I</c:v>
                </c:pt>
                <c:pt idx="1">
                  <c:v>Titulo II</c:v>
                </c:pt>
                <c:pt idx="2">
                  <c:v>Titulo III</c:v>
                </c:pt>
                <c:pt idx="3">
                  <c:v>Titulo IV</c:v>
                </c:pt>
                <c:pt idx="4">
                  <c:v>Titulo V</c:v>
                </c:pt>
                <c:pt idx="5">
                  <c:v>Titulo VI</c:v>
                </c:pt>
                <c:pt idx="6">
                  <c:v>Titulo VII</c:v>
                </c:pt>
                <c:pt idx="7">
                  <c:v>Titulo VIII</c:v>
                </c:pt>
                <c:pt idx="8">
                  <c:v>Titulo IX</c:v>
                </c:pt>
                <c:pt idx="9">
                  <c:v>Titulo X</c:v>
                </c:pt>
                <c:pt idx="10">
                  <c:v>Titulo XI</c:v>
                </c:pt>
                <c:pt idx="11">
                  <c:v>Titulo XII</c:v>
                </c:pt>
              </c:strCache>
            </c:strRef>
          </c:cat>
          <c:val>
            <c:numRef>
              <c:f>'Resumen de resultados 1886'!$E$4:$E$15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8158-4980-A7C3-CC02ADE6BF97}"/>
            </c:ext>
          </c:extLst>
        </c:ser>
        <c:dLbls>
          <c:showLegendKey val="0"/>
          <c:showVal val="0"/>
          <c:showCatName val="0"/>
          <c:showSerName val="0"/>
          <c:showPercent val="0"/>
          <c:showBubbleSize val="0"/>
        </c:dLbls>
        <c:axId val="70956464"/>
        <c:axId val="70957024"/>
      </c:radarChart>
      <c:catAx>
        <c:axId val="70956464"/>
        <c:scaling>
          <c:orientation val="minMax"/>
        </c:scaling>
        <c:delete val="1"/>
        <c:axPos val="b"/>
        <c:numFmt formatCode="General" sourceLinked="1"/>
        <c:majorTickMark val="none"/>
        <c:minorTickMark val="none"/>
        <c:tickLblPos val="nextTo"/>
        <c:crossAx val="70957024"/>
        <c:crosses val="autoZero"/>
        <c:auto val="1"/>
        <c:lblAlgn val="ctr"/>
        <c:lblOffset val="100"/>
        <c:noMultiLvlLbl val="0"/>
      </c:catAx>
      <c:valAx>
        <c:axId val="70957024"/>
        <c:scaling>
          <c:orientation val="minMax"/>
        </c:scaling>
        <c:delete val="1"/>
        <c:axPos val="l"/>
        <c:majorGridlines>
          <c:spPr>
            <a:ln w="22225" cap="flat" cmpd="sng" algn="ctr">
              <a:solidFill>
                <a:schemeClr val="bg1"/>
              </a:solidFill>
              <a:round/>
            </a:ln>
            <a:effectLst/>
          </c:spPr>
        </c:majorGridlines>
        <c:numFmt formatCode="0%" sourceLinked="1"/>
        <c:majorTickMark val="none"/>
        <c:minorTickMark val="none"/>
        <c:tickLblPos val="nextTo"/>
        <c:crossAx val="70956464"/>
        <c:crosses val="autoZero"/>
        <c:crossBetween val="between"/>
        <c:majorUnit val="0.2"/>
      </c:valAx>
      <c:spPr>
        <a:noFill/>
        <a:ln>
          <a:noFill/>
        </a:ln>
        <a:effectLst/>
      </c:spPr>
    </c:plotArea>
    <c:plotVisOnly val="1"/>
    <c:dispBlanksAs val="gap"/>
    <c:showDLblsOverMax val="0"/>
  </c:chart>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1" i="0" u="none" strike="noStrike" kern="1200" baseline="0">
                <a:solidFill>
                  <a:srgbClr val="44546A"/>
                </a:solidFill>
                <a:latin typeface="Century Gothic" panose="020B0502020202020204" pitchFamily="34" charset="0"/>
                <a:ea typeface="+mn-ea"/>
                <a:cs typeface="+mn-cs"/>
              </a:defRPr>
            </a:pPr>
            <a:r>
              <a:rPr lang="es-CO" sz="1200"/>
              <a:t>ESTADO CUMPLIMIENTO LISTA DE CHEQUEO</a:t>
            </a:r>
          </a:p>
          <a:p>
            <a:pPr marL="0" marR="0" lvl="0" indent="0" algn="ctr" defTabSz="914400" rtl="0" eaLnBrk="1" fontAlgn="auto" latinLnBrk="0" hangingPunct="1">
              <a:lnSpc>
                <a:spcPct val="100000"/>
              </a:lnSpc>
              <a:spcBef>
                <a:spcPts val="0"/>
              </a:spcBef>
              <a:spcAft>
                <a:spcPts val="0"/>
              </a:spcAft>
              <a:buClrTx/>
              <a:buSzTx/>
              <a:buFontTx/>
              <a:buNone/>
              <a:tabLst/>
              <a:defRPr>
                <a:solidFill>
                  <a:srgbClr val="44546A"/>
                </a:solidFill>
              </a:defRPr>
            </a:pPr>
            <a:r>
              <a:rPr lang="es-CO" sz="1200" b="1" i="0" u="none" strike="noStrike" kern="1200" baseline="0">
                <a:solidFill>
                  <a:srgbClr val="44546A"/>
                </a:solidFill>
                <a:latin typeface="Century Gothic" panose="020B0502020202020204" pitchFamily="34" charset="0"/>
                <a:ea typeface="+mn-ea"/>
                <a:cs typeface="+mn-cs"/>
              </a:rPr>
              <a:t>INSPECCIÓN SEGURIDAD MINERÍA SUBTERRANEA</a:t>
            </a:r>
          </a:p>
          <a:p>
            <a:pPr marL="0" marR="0" lvl="0" indent="0" algn="ctr" defTabSz="914400" rtl="0" eaLnBrk="1" fontAlgn="auto" latinLnBrk="0" hangingPunct="1">
              <a:lnSpc>
                <a:spcPct val="100000"/>
              </a:lnSpc>
              <a:spcBef>
                <a:spcPts val="0"/>
              </a:spcBef>
              <a:spcAft>
                <a:spcPts val="0"/>
              </a:spcAft>
              <a:buClrTx/>
              <a:buSzTx/>
              <a:buFontTx/>
              <a:buNone/>
              <a:tabLst/>
              <a:defRPr>
                <a:solidFill>
                  <a:srgbClr val="44546A"/>
                </a:solidFill>
              </a:defRPr>
            </a:pPr>
            <a:endParaRPr lang="es-CO" sz="12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1" i="0" u="none" strike="noStrike" kern="1200" baseline="0">
              <a:solidFill>
                <a:srgbClr val="44546A"/>
              </a:solidFill>
              <a:latin typeface="Century Gothic" panose="020B0502020202020204" pitchFamily="34" charset="0"/>
              <a:ea typeface="+mn-ea"/>
              <a:cs typeface="+mn-cs"/>
            </a:defRPr>
          </a:pPr>
          <a:endParaRPr lang="es-CO"/>
        </a:p>
      </c:txPr>
    </c:title>
    <c:autoTitleDeleted val="0"/>
    <c:plotArea>
      <c:layout/>
      <c:radarChart>
        <c:radarStyle val="marker"/>
        <c:varyColors val="0"/>
        <c:ser>
          <c:idx val="0"/>
          <c:order val="0"/>
          <c:spPr>
            <a:ln w="31750" cap="rnd">
              <a:solidFill>
                <a:schemeClr val="accent1"/>
              </a:solidFill>
              <a:round/>
            </a:ln>
            <a:effectLst/>
          </c:spPr>
          <c:marker>
            <c:symbol val="none"/>
          </c:marker>
          <c:cat>
            <c:strRef>
              <c:f>Resumen!$A$3:$A$9</c:f>
              <c:strCache>
                <c:ptCount val="7"/>
                <c:pt idx="0">
                  <c:v>1. Seguridad del Personal</c:v>
                </c:pt>
                <c:pt idx="1">
                  <c:v>2. Inspección de Equipos y Maquinaria</c:v>
                </c:pt>
                <c:pt idx="2">
                  <c:v>3. Instalaciones Eléctricas</c:v>
                </c:pt>
                <c:pt idx="3">
                  <c:v>4. Transporte</c:v>
                </c:pt>
                <c:pt idx="4">
                  <c:v>5. Almacenamiento y manejo de materiales inflamables</c:v>
                </c:pt>
                <c:pt idx="5">
                  <c:v>6. Explosivos</c:v>
                </c:pt>
                <c:pt idx="6">
                  <c:v>7. Protección Ambiental</c:v>
                </c:pt>
              </c:strCache>
            </c:strRef>
          </c:cat>
          <c:val>
            <c:numRef>
              <c:f>Resumen!$D$3:$D$9</c:f>
              <c:numCache>
                <c:formatCode>0%</c:formatCode>
                <c:ptCount val="7"/>
                <c:pt idx="0">
                  <c:v>0.75</c:v>
                </c:pt>
                <c:pt idx="1">
                  <c:v>0.8571428571428571</c:v>
                </c:pt>
                <c:pt idx="2">
                  <c:v>0.66666666666666663</c:v>
                </c:pt>
                <c:pt idx="3">
                  <c:v>0.8571428571428571</c:v>
                </c:pt>
                <c:pt idx="4">
                  <c:v>0.66666666666666663</c:v>
                </c:pt>
                <c:pt idx="5">
                  <c:v>1</c:v>
                </c:pt>
                <c:pt idx="6">
                  <c:v>0.875</c:v>
                </c:pt>
              </c:numCache>
            </c:numRef>
          </c:val>
          <c:extLst>
            <c:ext xmlns:c16="http://schemas.microsoft.com/office/drawing/2014/chart" uri="{C3380CC4-5D6E-409C-BE32-E72D297353CC}">
              <c16:uniqueId val="{00000000-E275-424B-98A4-05DAFC60FE70}"/>
            </c:ext>
          </c:extLst>
        </c:ser>
        <c:dLbls>
          <c:showLegendKey val="0"/>
          <c:showVal val="0"/>
          <c:showCatName val="0"/>
          <c:showSerName val="0"/>
          <c:showPercent val="0"/>
          <c:showBubbleSize val="0"/>
        </c:dLbls>
        <c:axId val="2124792655"/>
        <c:axId val="2124797647"/>
      </c:radarChart>
      <c:catAx>
        <c:axId val="2124792655"/>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2"/>
                </a:solidFill>
                <a:latin typeface="Century Gothic" panose="020B0502020202020204" pitchFamily="34" charset="0"/>
                <a:ea typeface="+mn-ea"/>
                <a:cs typeface="+mn-cs"/>
              </a:defRPr>
            </a:pPr>
            <a:endParaRPr lang="es-CO"/>
          </a:p>
        </c:txPr>
        <c:crossAx val="2124797647"/>
        <c:crosses val="autoZero"/>
        <c:auto val="1"/>
        <c:lblAlgn val="ctr"/>
        <c:lblOffset val="100"/>
        <c:noMultiLvlLbl val="0"/>
      </c:catAx>
      <c:valAx>
        <c:axId val="2124797647"/>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2"/>
                </a:solidFill>
                <a:latin typeface="Century Gothic" panose="020B0502020202020204" pitchFamily="34" charset="0"/>
                <a:ea typeface="+mn-ea"/>
                <a:cs typeface="+mn-cs"/>
              </a:defRPr>
            </a:pPr>
            <a:endParaRPr lang="es-CO"/>
          </a:p>
        </c:txPr>
        <c:crossAx val="2124792655"/>
        <c:crosses val="autoZero"/>
        <c:crossBetween val="between"/>
      </c:valAx>
      <c:spPr>
        <a:noFill/>
        <a:ln>
          <a:noFill/>
        </a:ln>
        <a:effectLst/>
      </c:spPr>
    </c:plotArea>
    <c:plotVisOnly val="1"/>
    <c:dispBlanksAs val="gap"/>
    <c:showDLblsOverMax val="0"/>
  </c:chart>
  <c:spPr>
    <a:solidFill>
      <a:schemeClr val="bg1"/>
    </a:solidFill>
    <a:ln w="3175" cap="flat" cmpd="sng" algn="ctr">
      <a:solidFill>
        <a:schemeClr val="accent5">
          <a:lumMod val="75000"/>
        </a:schemeClr>
      </a:solidFill>
      <a:round/>
    </a:ln>
    <a:effectLst/>
  </c:spPr>
  <c:txPr>
    <a:bodyPr/>
    <a:lstStyle/>
    <a:p>
      <a:pPr>
        <a:defRPr sz="800">
          <a:latin typeface="Century Gothic" panose="020B0502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1</xdr:col>
      <xdr:colOff>938893</xdr:colOff>
      <xdr:row>2</xdr:row>
      <xdr:rowOff>138923</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5725" y="57150"/>
          <a:ext cx="1615168" cy="462773"/>
        </a:xfrm>
        <a:prstGeom prst="rect">
          <a:avLst/>
        </a:prstGeom>
      </xdr:spPr>
    </xdr:pic>
    <xdr:clientData/>
  </xdr:twoCellAnchor>
  <xdr:twoCellAnchor editAs="oneCell">
    <xdr:from>
      <xdr:col>7</xdr:col>
      <xdr:colOff>447676</xdr:colOff>
      <xdr:row>0</xdr:row>
      <xdr:rowOff>66675</xdr:rowOff>
    </xdr:from>
    <xdr:to>
      <xdr:col>8</xdr:col>
      <xdr:colOff>1143002</xdr:colOff>
      <xdr:row>2</xdr:row>
      <xdr:rowOff>150842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2744451" y="66675"/>
          <a:ext cx="1619250" cy="465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9526</xdr:colOff>
      <xdr:row>1</xdr:row>
      <xdr:rowOff>14288</xdr:rowOff>
    </xdr:from>
    <xdr:to>
      <xdr:col>12</xdr:col>
      <xdr:colOff>47626</xdr:colOff>
      <xdr:row>14</xdr:row>
      <xdr:rowOff>171451</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1</xdr:rowOff>
    </xdr:from>
    <xdr:to>
      <xdr:col>5</xdr:col>
      <xdr:colOff>1</xdr:colOff>
      <xdr:row>13</xdr:row>
      <xdr:rowOff>15240</xdr:rowOff>
    </xdr:to>
    <xdr:sp macro="" textlink="">
      <xdr:nvSpPr>
        <xdr:cNvPr id="2" name="CuadroTexto 21">
          <a:extLst>
            <a:ext uri="{FF2B5EF4-FFF2-40B4-BE49-F238E27FC236}">
              <a16:creationId xmlns:a16="http://schemas.microsoft.com/office/drawing/2014/main" id="{00000000-0008-0000-0200-000002000000}"/>
            </a:ext>
          </a:extLst>
        </xdr:cNvPr>
        <xdr:cNvSpPr txBox="1"/>
      </xdr:nvSpPr>
      <xdr:spPr>
        <a:xfrm>
          <a:off x="784860" y="1379221"/>
          <a:ext cx="7764781" cy="1158239"/>
        </a:xfrm>
        <a:prstGeom prst="rect">
          <a:avLst/>
        </a:prstGeom>
        <a:solidFill>
          <a:srgbClr val="00AEC7"/>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O" sz="1500" b="1">
              <a:solidFill>
                <a:sysClr val="windowText" lastClr="000000"/>
              </a:solidFill>
              <a:effectLst/>
              <a:latin typeface="+mn-lt"/>
              <a:ea typeface="+mn-ea"/>
              <a:cs typeface="+mn-cs"/>
            </a:rPr>
            <a:t>DECRETO 539 DEL 8 DE ABRIL DE 2022</a:t>
          </a:r>
        </a:p>
        <a:p>
          <a:pPr marL="0" marR="0" indent="0" algn="ctr" defTabSz="914400" eaLnBrk="1" fontAlgn="auto" latinLnBrk="0" hangingPunct="1">
            <a:lnSpc>
              <a:spcPct val="100000"/>
            </a:lnSpc>
            <a:spcBef>
              <a:spcPts val="0"/>
            </a:spcBef>
            <a:spcAft>
              <a:spcPts val="0"/>
            </a:spcAft>
            <a:buClrTx/>
            <a:buSzTx/>
            <a:buFontTx/>
            <a:buNone/>
            <a:tabLst/>
            <a:defRPr/>
          </a:pPr>
          <a:r>
            <a:rPr lang="es-CO" sz="1500" b="1">
              <a:solidFill>
                <a:sysClr val="windowText" lastClr="000000"/>
              </a:solidFill>
              <a:effectLst/>
              <a:latin typeface="+mn-lt"/>
              <a:ea typeface="+mn-ea"/>
              <a:cs typeface="+mn-cs"/>
            </a:rPr>
            <a:t>LISTA</a:t>
          </a:r>
          <a:r>
            <a:rPr lang="es-CO" sz="1500" b="1" baseline="0">
              <a:solidFill>
                <a:sysClr val="windowText" lastClr="000000"/>
              </a:solidFill>
              <a:effectLst/>
              <a:latin typeface="+mn-lt"/>
              <a:ea typeface="+mn-ea"/>
              <a:cs typeface="+mn-cs"/>
            </a:rPr>
            <a:t> DE CHEQUEO </a:t>
          </a:r>
          <a:endParaRPr lang="es-CO" sz="1500" b="1">
            <a:solidFill>
              <a:sysClr val="windowText" lastClr="000000"/>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CO" sz="1500" b="1">
              <a:solidFill>
                <a:sysClr val="windowText" lastClr="000000"/>
              </a:solidFill>
              <a:effectLst/>
              <a:latin typeface="+mn-lt"/>
              <a:ea typeface="+mn-ea"/>
              <a:cs typeface="+mn-cs"/>
            </a:rPr>
            <a:t>DECRETO 539 DE ABRIL 2022 "REGLAMENTO DE HIGIENE Y SEGURIDAD EN LAS LABORES MINERAS A CIELO ABIERTO".</a:t>
          </a:r>
        </a:p>
      </xdr:txBody>
    </xdr:sp>
    <xdr:clientData/>
  </xdr:twoCellAnchor>
  <xdr:twoCellAnchor>
    <xdr:from>
      <xdr:col>1</xdr:col>
      <xdr:colOff>2568</xdr:colOff>
      <xdr:row>36</xdr:row>
      <xdr:rowOff>78040</xdr:rowOff>
    </xdr:from>
    <xdr:to>
      <xdr:col>5</xdr:col>
      <xdr:colOff>7937</xdr:colOff>
      <xdr:row>42</xdr:row>
      <xdr:rowOff>138908</xdr:rowOff>
    </xdr:to>
    <xdr:sp macro="" textlink="">
      <xdr:nvSpPr>
        <xdr:cNvPr id="3" name="CuadroTexto 21">
          <a:extLst>
            <a:ext uri="{FF2B5EF4-FFF2-40B4-BE49-F238E27FC236}">
              <a16:creationId xmlns:a16="http://schemas.microsoft.com/office/drawing/2014/main" id="{00000000-0008-0000-0200-000003000000}"/>
            </a:ext>
          </a:extLst>
        </xdr:cNvPr>
        <xdr:cNvSpPr txBox="1"/>
      </xdr:nvSpPr>
      <xdr:spPr>
        <a:xfrm>
          <a:off x="787428" y="11210860"/>
          <a:ext cx="7770149" cy="1203868"/>
        </a:xfrm>
        <a:prstGeom prst="rect">
          <a:avLst/>
        </a:prstGeom>
        <a:solidFill>
          <a:srgbClr val="0033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l"/>
          <a:r>
            <a:rPr lang="es-CO" sz="1100" b="1" i="0">
              <a:solidFill>
                <a:schemeClr val="bg1"/>
              </a:solidFill>
              <a:effectLst/>
              <a:latin typeface="Arial" panose="020B0604020202020204" pitchFamily="34" charset="0"/>
              <a:ea typeface="+mn-ea"/>
              <a:cs typeface="Arial" panose="020B0604020202020204" pitchFamily="34" charset="0"/>
            </a:rPr>
            <a:t>“La transformación, el diseño y el contenido técnico presente en este documento se encuentra protegido por las normas sobre derecho de autor y su titularidad es de ARL SURA. Este contenido es para uso exclusivo de las empresas afiliadas a ARL SURA, por ello está prohibida su comercialización, uso, reproducción, publicación o transmisión sin la autorización previa y por escrito de ARL SURA. Todos los Derechos Reservados. © Abril de 2022”.</a:t>
          </a:r>
          <a:endParaRPr lang="es-CO" sz="1050" i="0">
            <a:solidFill>
              <a:schemeClr val="bg1"/>
            </a:solidFill>
            <a:effectLst/>
            <a:latin typeface="Arial" panose="020B0604020202020204" pitchFamily="34" charset="0"/>
            <a:ea typeface="Times New Roman" panose="02020603050405020304" pitchFamily="18" charset="0"/>
            <a:cs typeface="Arial" panose="020B0604020202020204" pitchFamily="34" charset="0"/>
          </a:endParaRPr>
        </a:p>
      </xdr:txBody>
    </xdr:sp>
    <xdr:clientData/>
  </xdr:twoCellAnchor>
  <xdr:twoCellAnchor>
    <xdr:from>
      <xdr:col>1</xdr:col>
      <xdr:colOff>19842</xdr:colOff>
      <xdr:row>0</xdr:row>
      <xdr:rowOff>166687</xdr:rowOff>
    </xdr:from>
    <xdr:to>
      <xdr:col>5</xdr:col>
      <xdr:colOff>19050</xdr:colOff>
      <xdr:row>4</xdr:row>
      <xdr:rowOff>142875</xdr:rowOff>
    </xdr:to>
    <xdr:grpSp>
      <xdr:nvGrpSpPr>
        <xdr:cNvPr id="4" name="Grupo 3">
          <a:extLst>
            <a:ext uri="{FF2B5EF4-FFF2-40B4-BE49-F238E27FC236}">
              <a16:creationId xmlns:a16="http://schemas.microsoft.com/office/drawing/2014/main" id="{00000000-0008-0000-0200-000004000000}"/>
            </a:ext>
          </a:extLst>
        </xdr:cNvPr>
        <xdr:cNvGrpSpPr/>
      </xdr:nvGrpSpPr>
      <xdr:grpSpPr>
        <a:xfrm>
          <a:off x="803613" y="166687"/>
          <a:ext cx="7771608" cy="988559"/>
          <a:chOff x="333375" y="55566"/>
          <a:chExt cx="6521251" cy="885714"/>
        </a:xfrm>
      </xdr:grpSpPr>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oneCellAnchor>
    <xdr:from>
      <xdr:col>2</xdr:col>
      <xdr:colOff>38100</xdr:colOff>
      <xdr:row>33</xdr:row>
      <xdr:rowOff>114300</xdr:rowOff>
    </xdr:from>
    <xdr:ext cx="7780020" cy="1470146"/>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1165860" y="9707880"/>
          <a:ext cx="7780020"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100" b="1">
              <a:solidFill>
                <a:schemeClr val="tx1"/>
              </a:solidFill>
              <a:effectLst/>
              <a:latin typeface="+mn-lt"/>
              <a:ea typeface="+mn-ea"/>
              <a:cs typeface="+mn-cs"/>
            </a:rPr>
            <a:t>Estado de Cumplimiento:            Puntaje                                          Interpretación</a:t>
          </a:r>
        </a:p>
        <a:p>
          <a:r>
            <a:rPr lang="es-CO" sz="1100">
              <a:solidFill>
                <a:schemeClr val="tx1"/>
              </a:solidFill>
              <a:effectLst/>
              <a:latin typeface="+mn-lt"/>
              <a:ea typeface="+mn-ea"/>
              <a:cs typeface="+mn-cs"/>
            </a:rPr>
            <a:t>	</a:t>
          </a:r>
        </a:p>
        <a:p>
          <a:r>
            <a:rPr lang="es-CO" sz="1100">
              <a:solidFill>
                <a:schemeClr val="tx1"/>
              </a:solidFill>
              <a:effectLst/>
              <a:latin typeface="+mn-lt"/>
              <a:ea typeface="+mn-ea"/>
              <a:cs typeface="+mn-cs"/>
            </a:rPr>
            <a:t>No Cumple                                        0</a:t>
          </a:r>
          <a:r>
            <a:rPr lang="es-CO" sz="1100" baseline="0">
              <a:solidFill>
                <a:schemeClr val="tx1"/>
              </a:solidFill>
              <a:effectLst/>
              <a:latin typeface="+mn-lt"/>
              <a:ea typeface="+mn-ea"/>
              <a:cs typeface="+mn-cs"/>
            </a:rPr>
            <a:t>                         </a:t>
          </a:r>
          <a:r>
            <a:rPr lang="es-CO" sz="800">
              <a:solidFill>
                <a:schemeClr val="tx1"/>
              </a:solidFill>
              <a:effectLst/>
              <a:latin typeface="+mn-lt"/>
              <a:ea typeface="+mn-ea"/>
              <a:cs typeface="+mn-cs"/>
            </a:rPr>
            <a:t>El aspecto evaluado no está implementado, documentado, divulgado o ejecutado     </a:t>
          </a:r>
        </a:p>
        <a:p>
          <a:r>
            <a:rPr lang="es-CO" sz="1100">
              <a:solidFill>
                <a:schemeClr val="tx1"/>
              </a:solidFill>
              <a:effectLst/>
              <a:latin typeface="+mn-lt"/>
              <a:ea typeface="+mn-ea"/>
              <a:cs typeface="+mn-cs"/>
            </a:rPr>
            <a:t>Cumple parcialmente</a:t>
          </a:r>
          <a:r>
            <a:rPr lang="es-CO" sz="1100" baseline="0">
              <a:solidFill>
                <a:schemeClr val="tx1"/>
              </a:solidFill>
              <a:effectLst/>
              <a:latin typeface="+mn-lt"/>
              <a:ea typeface="+mn-ea"/>
              <a:cs typeface="+mn-cs"/>
            </a:rPr>
            <a:t>                     </a:t>
          </a:r>
          <a:r>
            <a:rPr lang="es-CO" sz="1100">
              <a:solidFill>
                <a:schemeClr val="tx1"/>
              </a:solidFill>
              <a:effectLst/>
              <a:latin typeface="+mn-lt"/>
              <a:ea typeface="+mn-ea"/>
              <a:cs typeface="+mn-cs"/>
            </a:rPr>
            <a:t>0,5</a:t>
          </a:r>
          <a:r>
            <a:rPr lang="es-CO" sz="1100" baseline="0">
              <a:solidFill>
                <a:schemeClr val="tx1"/>
              </a:solidFill>
              <a:effectLst/>
              <a:latin typeface="+mn-lt"/>
              <a:ea typeface="+mn-ea"/>
              <a:cs typeface="+mn-cs"/>
            </a:rPr>
            <a:t>                      </a:t>
          </a:r>
          <a:r>
            <a:rPr lang="es-CO" sz="800">
              <a:solidFill>
                <a:schemeClr val="tx1"/>
              </a:solidFill>
              <a:effectLst/>
              <a:latin typeface="+mn-lt"/>
              <a:ea typeface="+mn-ea"/>
              <a:cs typeface="+mn-cs"/>
            </a:rPr>
            <a:t>El aspecto evaluado esta parcialmente implementado, documentado, divulgado o en proceso de ejecución</a:t>
          </a:r>
        </a:p>
        <a:p>
          <a:r>
            <a:rPr lang="es-CO" sz="1100">
              <a:solidFill>
                <a:schemeClr val="tx1"/>
              </a:solidFill>
              <a:effectLst/>
              <a:latin typeface="+mn-lt"/>
              <a:ea typeface="+mn-ea"/>
              <a:cs typeface="+mn-cs"/>
            </a:rPr>
            <a:t>Cumple totalmente</a:t>
          </a:r>
          <a:r>
            <a:rPr lang="es-CO" sz="1100" baseline="0">
              <a:solidFill>
                <a:schemeClr val="tx1"/>
              </a:solidFill>
              <a:effectLst/>
              <a:latin typeface="+mn-lt"/>
              <a:ea typeface="+mn-ea"/>
              <a:cs typeface="+mn-cs"/>
            </a:rPr>
            <a:t>                       </a:t>
          </a:r>
          <a:r>
            <a:rPr lang="es-CO" sz="1100">
              <a:solidFill>
                <a:schemeClr val="tx1"/>
              </a:solidFill>
              <a:effectLst/>
              <a:latin typeface="+mn-lt"/>
              <a:ea typeface="+mn-ea"/>
              <a:cs typeface="+mn-cs"/>
            </a:rPr>
            <a:t>  1</a:t>
          </a:r>
          <a:r>
            <a:rPr lang="es-CO" sz="1100" baseline="0">
              <a:solidFill>
                <a:schemeClr val="tx1"/>
              </a:solidFill>
              <a:effectLst/>
              <a:latin typeface="+mn-lt"/>
              <a:ea typeface="+mn-ea"/>
              <a:cs typeface="+mn-cs"/>
            </a:rPr>
            <a:t>                         </a:t>
          </a:r>
          <a:r>
            <a:rPr lang="es-CO" sz="800">
              <a:solidFill>
                <a:schemeClr val="tx1"/>
              </a:solidFill>
              <a:effectLst/>
              <a:latin typeface="+mn-lt"/>
              <a:ea typeface="+mn-ea"/>
              <a:cs typeface="+mn-cs"/>
            </a:rPr>
            <a:t>El aspecto evaluado si esta implementado, documentado, divulgado y ejecutado </a:t>
          </a:r>
        </a:p>
        <a:p>
          <a:pPr marL="0" marR="0" lvl="0" indent="0" defTabSz="914400" eaLnBrk="1" fontAlgn="auto" latinLnBrk="0" hangingPunct="1">
            <a:lnSpc>
              <a:spcPct val="100000"/>
            </a:lnSpc>
            <a:spcBef>
              <a:spcPts val="0"/>
            </a:spcBef>
            <a:spcAft>
              <a:spcPts val="0"/>
            </a:spcAft>
            <a:buClrTx/>
            <a:buSzTx/>
            <a:buFontTx/>
            <a:buNone/>
            <a:tabLst/>
            <a:defRPr/>
          </a:pPr>
          <a:r>
            <a:rPr lang="es-CO" sz="1100">
              <a:solidFill>
                <a:schemeClr val="tx1"/>
              </a:solidFill>
              <a:effectLst/>
              <a:latin typeface="+mn-lt"/>
              <a:ea typeface="+mn-ea"/>
              <a:cs typeface="+mn-cs"/>
            </a:rPr>
            <a:t>No aplica	                               1                         </a:t>
          </a:r>
          <a:r>
            <a:rPr lang="es-CO" sz="800">
              <a:solidFill>
                <a:schemeClr val="tx1"/>
              </a:solidFill>
              <a:effectLst/>
              <a:latin typeface="+mn-lt"/>
              <a:ea typeface="+mn-ea"/>
              <a:cs typeface="+mn-cs"/>
            </a:rPr>
            <a:t>Condiciones de la operación,  que la exenta de cumplir alguno de los requisitos  </a:t>
          </a:r>
        </a:p>
        <a:p>
          <a:r>
            <a:rPr lang="es-CO" sz="1100">
              <a:solidFill>
                <a:schemeClr val="tx1"/>
              </a:solidFill>
              <a:effectLst/>
              <a:latin typeface="+mn-lt"/>
              <a:ea typeface="+mn-ea"/>
              <a:cs typeface="+mn-cs"/>
            </a:rPr>
            <a:t> </a:t>
          </a:r>
        </a:p>
        <a:p>
          <a:endParaRPr lang="es-CO"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371475</xdr:colOff>
      <xdr:row>4</xdr:row>
      <xdr:rowOff>180975</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0" y="0"/>
          <a:ext cx="11539538" cy="907256"/>
          <a:chOff x="333376" y="55566"/>
          <a:chExt cx="6521250" cy="942857"/>
        </a:xfrm>
      </xdr:grpSpPr>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33376" y="55566"/>
            <a:ext cx="905885" cy="885714"/>
          </a:xfrm>
          <a:prstGeom prst="rect">
            <a:avLst/>
          </a:prstGeom>
        </xdr:spPr>
      </xdr:pic>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5301679" y="55566"/>
            <a:ext cx="1552947" cy="94285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619122</xdr:colOff>
      <xdr:row>0</xdr:row>
      <xdr:rowOff>107156</xdr:rowOff>
    </xdr:from>
    <xdr:to>
      <xdr:col>8</xdr:col>
      <xdr:colOff>1631153</xdr:colOff>
      <xdr:row>0</xdr:row>
      <xdr:rowOff>1333500</xdr:rowOff>
    </xdr:to>
    <xdr:grpSp>
      <xdr:nvGrpSpPr>
        <xdr:cNvPr id="2" name="Grupo 1">
          <a:extLst>
            <a:ext uri="{FF2B5EF4-FFF2-40B4-BE49-F238E27FC236}">
              <a16:creationId xmlns:a16="http://schemas.microsoft.com/office/drawing/2014/main" id="{00000000-0008-0000-0400-000002000000}"/>
            </a:ext>
          </a:extLst>
        </xdr:cNvPr>
        <xdr:cNvGrpSpPr/>
      </xdr:nvGrpSpPr>
      <xdr:grpSpPr>
        <a:xfrm>
          <a:off x="1162047" y="107156"/>
          <a:ext cx="16394906" cy="1226344"/>
          <a:chOff x="333375" y="55566"/>
          <a:chExt cx="6521251" cy="885714"/>
        </a:xfrm>
      </xdr:grpSpPr>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33375" y="55566"/>
            <a:ext cx="1057143" cy="885714"/>
          </a:xfrm>
          <a:prstGeom prst="rect">
            <a:avLst/>
          </a:prstGeom>
        </xdr:spPr>
      </xdr:pic>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5254626" y="55566"/>
            <a:ext cx="1600000" cy="885714"/>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201083</xdr:colOff>
      <xdr:row>0</xdr:row>
      <xdr:rowOff>190499</xdr:rowOff>
    </xdr:from>
    <xdr:to>
      <xdr:col>14</xdr:col>
      <xdr:colOff>86783</xdr:colOff>
      <xdr:row>18</xdr:row>
      <xdr:rowOff>188382</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56"/>
  <sheetViews>
    <sheetView topLeftCell="E229" zoomScale="96" zoomScaleNormal="96" workbookViewId="0">
      <selection activeCell="J12" sqref="J12"/>
    </sheetView>
  </sheetViews>
  <sheetFormatPr baseColWidth="10" defaultColWidth="11.44140625" defaultRowHeight="15" x14ac:dyDescent="0.25"/>
  <cols>
    <col min="1" max="1" width="11.44140625" style="2"/>
    <col min="2" max="2" width="29.44140625" style="2" customWidth="1"/>
    <col min="3" max="3" width="11.44140625" style="2"/>
    <col min="4" max="4" width="42.5546875" style="2" customWidth="1"/>
    <col min="5" max="5" width="11.44140625" style="2"/>
    <col min="6" max="6" width="66.5546875" style="2" customWidth="1"/>
    <col min="7" max="7" width="23.5546875" style="2" customWidth="1"/>
    <col min="8" max="8" width="13.88671875" style="2" customWidth="1"/>
    <col min="9" max="9" width="21.6640625" style="2" customWidth="1"/>
    <col min="10" max="10" width="59" style="2" customWidth="1"/>
    <col min="11" max="11" width="11.44140625" style="2"/>
    <col min="12" max="12" width="124.5546875" style="2" customWidth="1"/>
    <col min="13" max="33" width="11.44140625" style="2"/>
    <col min="34" max="34" width="5.44140625" style="2" hidden="1" customWidth="1"/>
    <col min="35" max="36" width="11.44140625" style="2"/>
    <col min="37" max="37" width="0" style="2" hidden="1" customWidth="1"/>
    <col min="38" max="16384" width="11.44140625" style="2"/>
  </cols>
  <sheetData>
    <row r="1" spans="1:37" ht="15" customHeight="1" x14ac:dyDescent="0.25">
      <c r="A1" s="60" t="s">
        <v>0</v>
      </c>
      <c r="B1" s="60"/>
      <c r="C1" s="60"/>
      <c r="D1" s="60"/>
      <c r="E1" s="60"/>
      <c r="F1" s="60"/>
      <c r="G1" s="60"/>
      <c r="H1" s="60"/>
      <c r="I1" s="60"/>
    </row>
    <row r="2" spans="1:37" x14ac:dyDescent="0.25">
      <c r="A2" s="60"/>
      <c r="B2" s="60"/>
      <c r="C2" s="60"/>
      <c r="D2" s="60"/>
      <c r="E2" s="60"/>
      <c r="F2" s="60"/>
      <c r="G2" s="60"/>
      <c r="H2" s="60"/>
      <c r="I2" s="60"/>
    </row>
    <row r="3" spans="1:37" x14ac:dyDescent="0.25">
      <c r="A3" s="60"/>
      <c r="B3" s="60"/>
      <c r="C3" s="60"/>
      <c r="D3" s="60"/>
      <c r="E3" s="60"/>
      <c r="F3" s="60"/>
      <c r="G3" s="60"/>
      <c r="H3" s="60"/>
      <c r="I3" s="60"/>
    </row>
    <row r="4" spans="1:37" ht="21" x14ac:dyDescent="0.25">
      <c r="A4" s="55"/>
      <c r="B4" s="55"/>
      <c r="C4" s="55"/>
      <c r="D4" s="55"/>
      <c r="E4" s="55"/>
      <c r="F4" s="55"/>
      <c r="G4" s="55"/>
      <c r="H4" s="55"/>
      <c r="I4" s="55"/>
    </row>
    <row r="5" spans="1:37" ht="15.6" x14ac:dyDescent="0.3">
      <c r="A5" s="56" t="s">
        <v>316</v>
      </c>
      <c r="B5" s="56"/>
      <c r="C5" s="56"/>
      <c r="D5" s="56"/>
      <c r="E5" s="56"/>
      <c r="F5" s="56"/>
      <c r="G5" s="56"/>
      <c r="H5" s="56"/>
      <c r="I5" s="56"/>
    </row>
    <row r="6" spans="1:37" ht="15.6" x14ac:dyDescent="0.3">
      <c r="A6" s="56" t="s">
        <v>317</v>
      </c>
      <c r="B6" s="56"/>
      <c r="C6" s="56"/>
      <c r="D6" s="56"/>
      <c r="E6" s="56"/>
      <c r="F6" s="56"/>
      <c r="G6" s="56"/>
      <c r="H6" s="56"/>
      <c r="I6" s="56"/>
      <c r="K6" s="61" t="s">
        <v>21</v>
      </c>
      <c r="L6" s="61"/>
    </row>
    <row r="7" spans="1:37" ht="15.6" x14ac:dyDescent="0.3">
      <c r="A7" s="56" t="s">
        <v>318</v>
      </c>
      <c r="B7" s="56"/>
      <c r="C7" s="56"/>
      <c r="D7" s="56"/>
      <c r="E7" s="56"/>
      <c r="F7" s="56"/>
      <c r="G7" s="56"/>
      <c r="H7" s="56"/>
      <c r="I7" s="56"/>
      <c r="K7" s="6">
        <v>0</v>
      </c>
      <c r="L7" s="7" t="s">
        <v>23</v>
      </c>
    </row>
    <row r="8" spans="1:37" ht="15.6" x14ac:dyDescent="0.3">
      <c r="A8" s="57" t="s">
        <v>324</v>
      </c>
      <c r="B8" s="58"/>
      <c r="C8" s="58"/>
      <c r="D8" s="58"/>
      <c r="E8" s="58"/>
      <c r="F8" s="58"/>
      <c r="G8" s="58"/>
      <c r="H8" s="58"/>
      <c r="I8" s="59"/>
      <c r="K8" s="6"/>
      <c r="L8" s="7"/>
    </row>
    <row r="9" spans="1:37" ht="15.6" x14ac:dyDescent="0.3">
      <c r="A9" s="56" t="s">
        <v>319</v>
      </c>
      <c r="B9" s="56"/>
      <c r="C9" s="56"/>
      <c r="D9" s="56"/>
      <c r="E9" s="56"/>
      <c r="F9" s="56"/>
      <c r="G9" s="56"/>
      <c r="H9" s="56"/>
      <c r="I9" s="56"/>
      <c r="K9" s="6">
        <v>1</v>
      </c>
      <c r="L9" s="7" t="s">
        <v>25</v>
      </c>
      <c r="AK9" s="2">
        <v>0</v>
      </c>
    </row>
    <row r="10" spans="1:37" ht="15.6" x14ac:dyDescent="0.3">
      <c r="A10" s="56" t="s">
        <v>320</v>
      </c>
      <c r="B10" s="56"/>
      <c r="C10" s="56"/>
      <c r="D10" s="56"/>
      <c r="E10" s="56"/>
      <c r="F10" s="56"/>
      <c r="G10" s="56"/>
      <c r="H10" s="56"/>
      <c r="I10" s="56"/>
      <c r="K10" s="6">
        <v>2</v>
      </c>
      <c r="L10" s="7" t="s">
        <v>24</v>
      </c>
      <c r="AK10" s="2">
        <v>1</v>
      </c>
    </row>
    <row r="11" spans="1:37" ht="15.6" x14ac:dyDescent="0.3">
      <c r="A11" s="57" t="s">
        <v>321</v>
      </c>
      <c r="B11" s="58"/>
      <c r="C11" s="58"/>
      <c r="D11" s="58"/>
      <c r="E11" s="58"/>
      <c r="F11" s="58"/>
      <c r="G11" s="58"/>
      <c r="H11" s="58"/>
      <c r="I11" s="59"/>
      <c r="K11" s="3"/>
      <c r="AK11" s="2">
        <v>2</v>
      </c>
    </row>
    <row r="12" spans="1:37" ht="15.6" x14ac:dyDescent="0.3">
      <c r="A12" s="56" t="s">
        <v>322</v>
      </c>
      <c r="B12" s="56"/>
      <c r="C12" s="56"/>
      <c r="D12" s="56"/>
      <c r="E12" s="56"/>
      <c r="F12" s="56"/>
      <c r="G12" s="56"/>
      <c r="H12" s="56"/>
      <c r="I12" s="56"/>
    </row>
    <row r="13" spans="1:37" ht="15.6" x14ac:dyDescent="0.3">
      <c r="A13" s="56" t="s">
        <v>323</v>
      </c>
      <c r="B13" s="56"/>
      <c r="C13" s="56"/>
      <c r="D13" s="56"/>
      <c r="E13" s="56"/>
      <c r="F13" s="56"/>
      <c r="G13" s="56"/>
      <c r="H13" s="56"/>
      <c r="I13" s="56"/>
    </row>
    <row r="14" spans="1:37" ht="15.6" x14ac:dyDescent="0.3">
      <c r="A14" s="56"/>
      <c r="B14" s="56"/>
      <c r="C14" s="56"/>
      <c r="D14" s="56"/>
      <c r="E14" s="56"/>
      <c r="F14" s="56"/>
      <c r="G14" s="56"/>
      <c r="H14" s="56"/>
      <c r="I14" s="56"/>
    </row>
    <row r="15" spans="1:37" ht="31.2" x14ac:dyDescent="0.25">
      <c r="A15" s="5" t="s">
        <v>5</v>
      </c>
      <c r="B15" s="5" t="s">
        <v>8</v>
      </c>
      <c r="C15" s="5" t="s">
        <v>6</v>
      </c>
      <c r="D15" s="5" t="s">
        <v>9</v>
      </c>
      <c r="E15" s="5" t="s">
        <v>7</v>
      </c>
      <c r="F15" s="5" t="s">
        <v>325</v>
      </c>
      <c r="G15" s="8" t="s">
        <v>16</v>
      </c>
      <c r="H15" s="8" t="s">
        <v>15</v>
      </c>
      <c r="I15" s="5" t="s">
        <v>17</v>
      </c>
      <c r="K15" s="4"/>
      <c r="L15" s="4"/>
      <c r="AH15" s="2" t="s">
        <v>22</v>
      </c>
    </row>
    <row r="16" spans="1:37" ht="45" x14ac:dyDescent="0.25">
      <c r="A16" s="6" t="s">
        <v>10</v>
      </c>
      <c r="B16" s="6" t="s">
        <v>11</v>
      </c>
      <c r="C16" s="6" t="s">
        <v>10</v>
      </c>
      <c r="D16" s="6" t="s">
        <v>12</v>
      </c>
      <c r="E16" s="6">
        <v>4</v>
      </c>
      <c r="F16" s="9" t="s">
        <v>1</v>
      </c>
      <c r="G16" s="6"/>
      <c r="H16" s="6"/>
      <c r="I16" s="10"/>
      <c r="K16" s="3"/>
      <c r="AH16" s="2" t="s">
        <v>18</v>
      </c>
    </row>
    <row r="17" spans="1:34" ht="45" x14ac:dyDescent="0.25">
      <c r="A17" s="6" t="s">
        <v>10</v>
      </c>
      <c r="B17" s="6" t="s">
        <v>11</v>
      </c>
      <c r="C17" s="6" t="s">
        <v>10</v>
      </c>
      <c r="D17" s="6" t="s">
        <v>12</v>
      </c>
      <c r="E17" s="6">
        <v>5</v>
      </c>
      <c r="F17" s="9" t="s">
        <v>3</v>
      </c>
      <c r="G17" s="6"/>
      <c r="H17" s="6"/>
      <c r="I17" s="10"/>
      <c r="K17" s="3"/>
      <c r="AH17" s="2" t="s">
        <v>19</v>
      </c>
    </row>
    <row r="18" spans="1:34" ht="30" x14ac:dyDescent="0.25">
      <c r="A18" s="6" t="s">
        <v>10</v>
      </c>
      <c r="B18" s="6" t="s">
        <v>11</v>
      </c>
      <c r="C18" s="6" t="s">
        <v>10</v>
      </c>
      <c r="D18" s="6" t="s">
        <v>12</v>
      </c>
      <c r="E18" s="6">
        <v>6</v>
      </c>
      <c r="F18" s="9" t="s">
        <v>2</v>
      </c>
      <c r="G18" s="6"/>
      <c r="H18" s="6"/>
      <c r="I18" s="10"/>
      <c r="K18" s="3"/>
      <c r="AH18" s="2" t="s">
        <v>20</v>
      </c>
    </row>
    <row r="19" spans="1:34" ht="45" x14ac:dyDescent="0.25">
      <c r="A19" s="6" t="s">
        <v>10</v>
      </c>
      <c r="B19" s="6" t="s">
        <v>11</v>
      </c>
      <c r="C19" s="6" t="s">
        <v>13</v>
      </c>
      <c r="D19" s="6" t="s">
        <v>14</v>
      </c>
      <c r="E19" s="6">
        <v>9</v>
      </c>
      <c r="F19" s="9" t="s">
        <v>27</v>
      </c>
      <c r="G19" s="6"/>
      <c r="H19" s="6"/>
      <c r="I19" s="10"/>
    </row>
    <row r="20" spans="1:34" ht="45" x14ac:dyDescent="0.25">
      <c r="A20" s="6" t="s">
        <v>10</v>
      </c>
      <c r="B20" s="6" t="s">
        <v>11</v>
      </c>
      <c r="C20" s="6" t="s">
        <v>13</v>
      </c>
      <c r="D20" s="6" t="s">
        <v>14</v>
      </c>
      <c r="E20" s="6">
        <v>9</v>
      </c>
      <c r="F20" s="9" t="s">
        <v>28</v>
      </c>
      <c r="G20" s="6"/>
      <c r="H20" s="6"/>
      <c r="I20" s="10"/>
    </row>
    <row r="21" spans="1:34" ht="45" x14ac:dyDescent="0.25">
      <c r="A21" s="6" t="s">
        <v>10</v>
      </c>
      <c r="B21" s="6" t="s">
        <v>11</v>
      </c>
      <c r="C21" s="6" t="s">
        <v>13</v>
      </c>
      <c r="D21" s="6" t="s">
        <v>14</v>
      </c>
      <c r="E21" s="6">
        <v>9</v>
      </c>
      <c r="F21" s="9" t="s">
        <v>29</v>
      </c>
      <c r="G21" s="6"/>
      <c r="H21" s="6"/>
      <c r="I21" s="10"/>
    </row>
    <row r="22" spans="1:34" ht="30" x14ac:dyDescent="0.25">
      <c r="A22" s="6" t="s">
        <v>10</v>
      </c>
      <c r="B22" s="6" t="s">
        <v>11</v>
      </c>
      <c r="C22" s="6" t="s">
        <v>13</v>
      </c>
      <c r="D22" s="6" t="s">
        <v>14</v>
      </c>
      <c r="E22" s="6">
        <v>9</v>
      </c>
      <c r="F22" s="9" t="s">
        <v>30</v>
      </c>
      <c r="G22" s="6"/>
      <c r="H22" s="6"/>
      <c r="I22" s="10"/>
    </row>
    <row r="23" spans="1:34" ht="30" x14ac:dyDescent="0.25">
      <c r="A23" s="6" t="s">
        <v>10</v>
      </c>
      <c r="B23" s="6" t="s">
        <v>11</v>
      </c>
      <c r="C23" s="6" t="s">
        <v>13</v>
      </c>
      <c r="D23" s="6" t="s">
        <v>14</v>
      </c>
      <c r="E23" s="6">
        <v>9</v>
      </c>
      <c r="F23" s="9" t="s">
        <v>31</v>
      </c>
      <c r="G23" s="6"/>
      <c r="H23" s="6"/>
      <c r="I23" s="10"/>
    </row>
    <row r="24" spans="1:34" ht="29.25" customHeight="1" x14ac:dyDescent="0.25">
      <c r="A24" s="6" t="s">
        <v>10</v>
      </c>
      <c r="B24" s="6" t="s">
        <v>11</v>
      </c>
      <c r="C24" s="6" t="s">
        <v>13</v>
      </c>
      <c r="D24" s="6" t="s">
        <v>14</v>
      </c>
      <c r="E24" s="6">
        <v>9</v>
      </c>
      <c r="F24" s="9" t="s">
        <v>32</v>
      </c>
      <c r="G24" s="6"/>
      <c r="H24" s="6"/>
      <c r="I24" s="10"/>
    </row>
    <row r="25" spans="1:34" ht="30" x14ac:dyDescent="0.25">
      <c r="A25" s="6" t="s">
        <v>10</v>
      </c>
      <c r="B25" s="6" t="s">
        <v>11</v>
      </c>
      <c r="C25" s="6" t="s">
        <v>13</v>
      </c>
      <c r="D25" s="6" t="s">
        <v>14</v>
      </c>
      <c r="E25" s="6">
        <v>9</v>
      </c>
      <c r="F25" s="9" t="s">
        <v>33</v>
      </c>
      <c r="G25" s="6"/>
      <c r="H25" s="6"/>
      <c r="I25" s="10"/>
    </row>
    <row r="26" spans="1:34" ht="30" x14ac:dyDescent="0.25">
      <c r="A26" s="6" t="s">
        <v>10</v>
      </c>
      <c r="B26" s="6" t="s">
        <v>11</v>
      </c>
      <c r="C26" s="6" t="s">
        <v>13</v>
      </c>
      <c r="D26" s="6" t="s">
        <v>14</v>
      </c>
      <c r="E26" s="6">
        <v>9</v>
      </c>
      <c r="F26" s="9" t="s">
        <v>34</v>
      </c>
      <c r="G26" s="6"/>
      <c r="H26" s="6"/>
      <c r="I26" s="10"/>
    </row>
    <row r="27" spans="1:34" ht="30" x14ac:dyDescent="0.25">
      <c r="A27" s="6" t="s">
        <v>10</v>
      </c>
      <c r="B27" s="6" t="s">
        <v>11</v>
      </c>
      <c r="C27" s="6" t="s">
        <v>13</v>
      </c>
      <c r="D27" s="6" t="s">
        <v>14</v>
      </c>
      <c r="E27" s="6">
        <v>9</v>
      </c>
      <c r="F27" s="9" t="s">
        <v>35</v>
      </c>
      <c r="G27" s="6"/>
      <c r="H27" s="6"/>
      <c r="I27" s="10"/>
    </row>
    <row r="28" spans="1:34" ht="30" x14ac:dyDescent="0.25">
      <c r="A28" s="6" t="s">
        <v>10</v>
      </c>
      <c r="B28" s="6" t="s">
        <v>11</v>
      </c>
      <c r="C28" s="6" t="s">
        <v>13</v>
      </c>
      <c r="D28" s="6" t="s">
        <v>14</v>
      </c>
      <c r="E28" s="6">
        <v>9</v>
      </c>
      <c r="F28" s="9" t="s">
        <v>36</v>
      </c>
      <c r="G28" s="6"/>
      <c r="H28" s="6"/>
      <c r="I28" s="10"/>
    </row>
    <row r="29" spans="1:34" ht="30" x14ac:dyDescent="0.25">
      <c r="A29" s="6" t="s">
        <v>10</v>
      </c>
      <c r="B29" s="6" t="s">
        <v>11</v>
      </c>
      <c r="C29" s="6" t="s">
        <v>13</v>
      </c>
      <c r="D29" s="6" t="s">
        <v>14</v>
      </c>
      <c r="E29" s="6">
        <v>9</v>
      </c>
      <c r="F29" s="9" t="s">
        <v>37</v>
      </c>
      <c r="G29" s="6"/>
      <c r="H29" s="6"/>
      <c r="I29" s="10"/>
    </row>
    <row r="30" spans="1:34" ht="30" x14ac:dyDescent="0.25">
      <c r="A30" s="6" t="s">
        <v>10</v>
      </c>
      <c r="B30" s="6" t="s">
        <v>11</v>
      </c>
      <c r="C30" s="6" t="s">
        <v>13</v>
      </c>
      <c r="D30" s="6" t="s">
        <v>14</v>
      </c>
      <c r="E30" s="6">
        <v>9</v>
      </c>
      <c r="F30" s="9" t="s">
        <v>38</v>
      </c>
      <c r="G30" s="6"/>
      <c r="H30" s="6"/>
      <c r="I30" s="10"/>
    </row>
    <row r="31" spans="1:34" ht="30" x14ac:dyDescent="0.25">
      <c r="A31" s="6" t="s">
        <v>10</v>
      </c>
      <c r="B31" s="6" t="s">
        <v>11</v>
      </c>
      <c r="C31" s="6" t="s">
        <v>13</v>
      </c>
      <c r="D31" s="6" t="s">
        <v>14</v>
      </c>
      <c r="E31" s="6">
        <v>9</v>
      </c>
      <c r="F31" s="9" t="s">
        <v>39</v>
      </c>
      <c r="G31" s="6"/>
      <c r="H31" s="6"/>
      <c r="I31" s="10"/>
    </row>
    <row r="32" spans="1:34" ht="30" x14ac:dyDescent="0.25">
      <c r="A32" s="6" t="s">
        <v>10</v>
      </c>
      <c r="B32" s="6" t="s">
        <v>11</v>
      </c>
      <c r="C32" s="6" t="s">
        <v>13</v>
      </c>
      <c r="D32" s="6" t="s">
        <v>14</v>
      </c>
      <c r="E32" s="6">
        <v>9</v>
      </c>
      <c r="F32" s="9" t="s">
        <v>40</v>
      </c>
      <c r="G32" s="6"/>
      <c r="H32" s="6"/>
      <c r="I32" s="10"/>
    </row>
    <row r="33" spans="1:9" ht="45" x14ac:dyDescent="0.25">
      <c r="A33" s="6" t="s">
        <v>10</v>
      </c>
      <c r="B33" s="6" t="s">
        <v>11</v>
      </c>
      <c r="C33" s="6" t="s">
        <v>13</v>
      </c>
      <c r="D33" s="6" t="s">
        <v>14</v>
      </c>
      <c r="E33" s="6">
        <v>9</v>
      </c>
      <c r="F33" s="9" t="s">
        <v>41</v>
      </c>
      <c r="G33" s="6"/>
      <c r="H33" s="6"/>
      <c r="I33" s="10"/>
    </row>
    <row r="34" spans="1:9" ht="102" customHeight="1" x14ac:dyDescent="0.25">
      <c r="A34" s="6" t="s">
        <v>10</v>
      </c>
      <c r="B34" s="6" t="s">
        <v>11</v>
      </c>
      <c r="C34" s="6" t="s">
        <v>13</v>
      </c>
      <c r="D34" s="6" t="s">
        <v>14</v>
      </c>
      <c r="E34" s="6">
        <v>9</v>
      </c>
      <c r="F34" s="9" t="s">
        <v>42</v>
      </c>
      <c r="G34" s="6"/>
      <c r="H34" s="6"/>
      <c r="I34" s="10"/>
    </row>
    <row r="35" spans="1:9" ht="45" x14ac:dyDescent="0.25">
      <c r="A35" s="6" t="s">
        <v>10</v>
      </c>
      <c r="B35" s="6" t="s">
        <v>11</v>
      </c>
      <c r="C35" s="6" t="s">
        <v>13</v>
      </c>
      <c r="D35" s="6" t="s">
        <v>14</v>
      </c>
      <c r="E35" s="6">
        <v>9</v>
      </c>
      <c r="F35" s="9" t="s">
        <v>43</v>
      </c>
      <c r="G35" s="6"/>
      <c r="H35" s="6"/>
      <c r="I35" s="10"/>
    </row>
    <row r="36" spans="1:9" ht="30" x14ac:dyDescent="0.25">
      <c r="A36" s="6" t="s">
        <v>10</v>
      </c>
      <c r="B36" s="6" t="s">
        <v>11</v>
      </c>
      <c r="C36" s="6" t="s">
        <v>13</v>
      </c>
      <c r="D36" s="6" t="s">
        <v>14</v>
      </c>
      <c r="E36" s="6">
        <v>9</v>
      </c>
      <c r="F36" s="9" t="s">
        <v>44</v>
      </c>
      <c r="G36" s="6"/>
      <c r="H36" s="6"/>
      <c r="I36" s="10"/>
    </row>
    <row r="37" spans="1:9" ht="30" x14ac:dyDescent="0.25">
      <c r="A37" s="6" t="s">
        <v>10</v>
      </c>
      <c r="B37" s="6" t="s">
        <v>11</v>
      </c>
      <c r="C37" s="6" t="s">
        <v>13</v>
      </c>
      <c r="D37" s="6" t="s">
        <v>14</v>
      </c>
      <c r="E37" s="6">
        <v>9</v>
      </c>
      <c r="F37" s="9" t="s">
        <v>45</v>
      </c>
      <c r="G37" s="6"/>
      <c r="H37" s="6"/>
      <c r="I37" s="10"/>
    </row>
    <row r="38" spans="1:9" ht="60" x14ac:dyDescent="0.25">
      <c r="A38" s="6" t="s">
        <v>10</v>
      </c>
      <c r="B38" s="6" t="s">
        <v>11</v>
      </c>
      <c r="C38" s="6" t="s">
        <v>13</v>
      </c>
      <c r="D38" s="6" t="s">
        <v>14</v>
      </c>
      <c r="E38" s="6">
        <v>10</v>
      </c>
      <c r="F38" s="9" t="s">
        <v>4</v>
      </c>
      <c r="G38" s="6"/>
      <c r="H38" s="6"/>
      <c r="I38" s="10"/>
    </row>
    <row r="39" spans="1:9" ht="30" x14ac:dyDescent="0.25">
      <c r="A39" s="6" t="s">
        <v>10</v>
      </c>
      <c r="B39" s="6" t="s">
        <v>11</v>
      </c>
      <c r="C39" s="6" t="s">
        <v>13</v>
      </c>
      <c r="D39" s="6" t="s">
        <v>14</v>
      </c>
      <c r="E39" s="6">
        <v>11</v>
      </c>
      <c r="F39" s="9" t="s">
        <v>26</v>
      </c>
      <c r="G39" s="6"/>
      <c r="H39" s="6"/>
      <c r="I39" s="10"/>
    </row>
    <row r="40" spans="1:9" ht="30" x14ac:dyDescent="0.25">
      <c r="A40" s="6" t="s">
        <v>10</v>
      </c>
      <c r="B40" s="6" t="s">
        <v>11</v>
      </c>
      <c r="C40" s="6" t="s">
        <v>13</v>
      </c>
      <c r="D40" s="6" t="s">
        <v>14</v>
      </c>
      <c r="E40" s="6">
        <v>11</v>
      </c>
      <c r="F40" s="9" t="s">
        <v>48</v>
      </c>
      <c r="G40" s="6"/>
      <c r="H40" s="6"/>
      <c r="I40" s="10"/>
    </row>
    <row r="41" spans="1:9" ht="30" x14ac:dyDescent="0.25">
      <c r="A41" s="6" t="s">
        <v>10</v>
      </c>
      <c r="B41" s="6" t="s">
        <v>11</v>
      </c>
      <c r="C41" s="6" t="s">
        <v>13</v>
      </c>
      <c r="D41" s="6" t="s">
        <v>14</v>
      </c>
      <c r="E41" s="6">
        <v>11</v>
      </c>
      <c r="F41" s="9" t="s">
        <v>49</v>
      </c>
      <c r="G41" s="6"/>
      <c r="H41" s="6"/>
      <c r="I41" s="10"/>
    </row>
    <row r="42" spans="1:9" ht="32.25" customHeight="1" x14ac:dyDescent="0.25">
      <c r="A42" s="6" t="s">
        <v>10</v>
      </c>
      <c r="B42" s="6" t="s">
        <v>11</v>
      </c>
      <c r="C42" s="6" t="s">
        <v>13</v>
      </c>
      <c r="D42" s="6" t="s">
        <v>14</v>
      </c>
      <c r="E42" s="6">
        <v>11</v>
      </c>
      <c r="F42" s="9" t="s">
        <v>46</v>
      </c>
      <c r="G42" s="6"/>
      <c r="H42" s="6"/>
      <c r="I42" s="10"/>
    </row>
    <row r="43" spans="1:9" ht="30" x14ac:dyDescent="0.25">
      <c r="A43" s="6" t="s">
        <v>10</v>
      </c>
      <c r="B43" s="6" t="s">
        <v>11</v>
      </c>
      <c r="C43" s="6" t="s">
        <v>13</v>
      </c>
      <c r="D43" s="6" t="s">
        <v>14</v>
      </c>
      <c r="E43" s="6">
        <v>11</v>
      </c>
      <c r="F43" s="9" t="s">
        <v>47</v>
      </c>
      <c r="G43" s="6"/>
      <c r="H43" s="6"/>
      <c r="I43" s="10"/>
    </row>
    <row r="44" spans="1:9" ht="45" x14ac:dyDescent="0.25">
      <c r="A44" s="6" t="s">
        <v>10</v>
      </c>
      <c r="B44" s="6" t="s">
        <v>11</v>
      </c>
      <c r="C44" s="6" t="s">
        <v>13</v>
      </c>
      <c r="D44" s="6" t="s">
        <v>14</v>
      </c>
      <c r="E44" s="6">
        <v>11</v>
      </c>
      <c r="F44" s="9" t="s">
        <v>50</v>
      </c>
      <c r="G44" s="6"/>
      <c r="H44" s="6"/>
      <c r="I44" s="10"/>
    </row>
    <row r="45" spans="1:9" ht="35.25" customHeight="1" x14ac:dyDescent="0.25">
      <c r="A45" s="6" t="s">
        <v>10</v>
      </c>
      <c r="B45" s="6" t="s">
        <v>11</v>
      </c>
      <c r="C45" s="6" t="s">
        <v>13</v>
      </c>
      <c r="D45" s="6" t="s">
        <v>14</v>
      </c>
      <c r="E45" s="6">
        <v>11</v>
      </c>
      <c r="F45" s="9" t="s">
        <v>54</v>
      </c>
      <c r="G45" s="6"/>
      <c r="H45" s="6"/>
      <c r="I45" s="10"/>
    </row>
    <row r="46" spans="1:9" ht="45" x14ac:dyDescent="0.25">
      <c r="A46" s="6" t="s">
        <v>10</v>
      </c>
      <c r="B46" s="6" t="s">
        <v>11</v>
      </c>
      <c r="C46" s="6" t="s">
        <v>13</v>
      </c>
      <c r="D46" s="6" t="s">
        <v>14</v>
      </c>
      <c r="E46" s="6">
        <v>11</v>
      </c>
      <c r="F46" s="9" t="s">
        <v>51</v>
      </c>
      <c r="G46" s="6"/>
      <c r="H46" s="6"/>
      <c r="I46" s="10"/>
    </row>
    <row r="47" spans="1:9" ht="30" x14ac:dyDescent="0.25">
      <c r="A47" s="6" t="s">
        <v>10</v>
      </c>
      <c r="B47" s="6" t="s">
        <v>11</v>
      </c>
      <c r="C47" s="6" t="s">
        <v>13</v>
      </c>
      <c r="D47" s="6" t="s">
        <v>14</v>
      </c>
      <c r="E47" s="6">
        <v>11</v>
      </c>
      <c r="F47" s="9" t="s">
        <v>53</v>
      </c>
      <c r="G47" s="6"/>
      <c r="H47" s="6"/>
      <c r="I47" s="10"/>
    </row>
    <row r="48" spans="1:9" ht="75" customHeight="1" x14ac:dyDescent="0.25">
      <c r="A48" s="6" t="s">
        <v>10</v>
      </c>
      <c r="B48" s="6" t="s">
        <v>11</v>
      </c>
      <c r="C48" s="6" t="s">
        <v>13</v>
      </c>
      <c r="D48" s="6" t="s">
        <v>14</v>
      </c>
      <c r="E48" s="6">
        <v>11</v>
      </c>
      <c r="F48" s="9" t="s">
        <v>52</v>
      </c>
      <c r="G48" s="6"/>
      <c r="H48" s="6"/>
      <c r="I48" s="10"/>
    </row>
    <row r="49" spans="1:9" ht="19.5" customHeight="1" x14ac:dyDescent="0.25">
      <c r="A49" s="6" t="s">
        <v>10</v>
      </c>
      <c r="B49" s="6" t="s">
        <v>11</v>
      </c>
      <c r="C49" s="6" t="s">
        <v>13</v>
      </c>
      <c r="D49" s="6" t="s">
        <v>14</v>
      </c>
      <c r="E49" s="6">
        <v>11</v>
      </c>
      <c r="F49" s="9" t="s">
        <v>55</v>
      </c>
      <c r="G49" s="6"/>
      <c r="H49" s="6"/>
      <c r="I49" s="10"/>
    </row>
    <row r="50" spans="1:9" ht="30" x14ac:dyDescent="0.25">
      <c r="A50" s="6" t="s">
        <v>10</v>
      </c>
      <c r="B50" s="6" t="s">
        <v>11</v>
      </c>
      <c r="C50" s="6" t="s">
        <v>13</v>
      </c>
      <c r="D50" s="6" t="s">
        <v>14</v>
      </c>
      <c r="E50" s="6">
        <v>11</v>
      </c>
      <c r="F50" s="9" t="s">
        <v>57</v>
      </c>
      <c r="G50" s="6"/>
      <c r="H50" s="6"/>
      <c r="I50" s="10"/>
    </row>
    <row r="51" spans="1:9" ht="30" x14ac:dyDescent="0.25">
      <c r="A51" s="6" t="s">
        <v>10</v>
      </c>
      <c r="B51" s="6" t="s">
        <v>11</v>
      </c>
      <c r="C51" s="6" t="s">
        <v>13</v>
      </c>
      <c r="D51" s="6" t="s">
        <v>14</v>
      </c>
      <c r="E51" s="6">
        <v>11</v>
      </c>
      <c r="F51" s="9" t="s">
        <v>58</v>
      </c>
      <c r="G51" s="6"/>
      <c r="H51" s="6"/>
      <c r="I51" s="10"/>
    </row>
    <row r="52" spans="1:9" ht="45" x14ac:dyDescent="0.25">
      <c r="A52" s="6" t="s">
        <v>10</v>
      </c>
      <c r="B52" s="6" t="s">
        <v>11</v>
      </c>
      <c r="C52" s="6" t="s">
        <v>13</v>
      </c>
      <c r="D52" s="6" t="s">
        <v>14</v>
      </c>
      <c r="E52" s="6">
        <v>11</v>
      </c>
      <c r="F52" s="9" t="s">
        <v>56</v>
      </c>
      <c r="G52" s="6"/>
      <c r="H52" s="6"/>
      <c r="I52" s="10"/>
    </row>
    <row r="53" spans="1:9" ht="103.5" customHeight="1" x14ac:dyDescent="0.25">
      <c r="A53" s="6" t="s">
        <v>10</v>
      </c>
      <c r="B53" s="6" t="s">
        <v>11</v>
      </c>
      <c r="C53" s="6" t="s">
        <v>13</v>
      </c>
      <c r="D53" s="6" t="s">
        <v>14</v>
      </c>
      <c r="E53" s="6">
        <v>12</v>
      </c>
      <c r="F53" s="9" t="s">
        <v>59</v>
      </c>
      <c r="G53" s="6"/>
      <c r="H53" s="6"/>
      <c r="I53" s="10"/>
    </row>
    <row r="54" spans="1:9" ht="45" x14ac:dyDescent="0.25">
      <c r="A54" s="6" t="s">
        <v>10</v>
      </c>
      <c r="B54" s="6" t="s">
        <v>11</v>
      </c>
      <c r="C54" s="6" t="s">
        <v>13</v>
      </c>
      <c r="D54" s="6" t="s">
        <v>14</v>
      </c>
      <c r="E54" s="6">
        <v>13</v>
      </c>
      <c r="F54" s="9" t="s">
        <v>60</v>
      </c>
      <c r="G54" s="6"/>
      <c r="H54" s="6"/>
      <c r="I54" s="10"/>
    </row>
    <row r="55" spans="1:9" ht="45" x14ac:dyDescent="0.25">
      <c r="A55" s="6" t="s">
        <v>10</v>
      </c>
      <c r="B55" s="6" t="s">
        <v>11</v>
      </c>
      <c r="C55" s="6" t="s">
        <v>61</v>
      </c>
      <c r="D55" s="10" t="s">
        <v>62</v>
      </c>
      <c r="E55" s="6">
        <v>14</v>
      </c>
      <c r="F55" s="9" t="s">
        <v>63</v>
      </c>
      <c r="G55" s="6"/>
      <c r="H55" s="6"/>
      <c r="I55" s="10"/>
    </row>
    <row r="56" spans="1:9" ht="75" x14ac:dyDescent="0.25">
      <c r="A56" s="6" t="s">
        <v>10</v>
      </c>
      <c r="B56" s="6" t="s">
        <v>11</v>
      </c>
      <c r="C56" s="6" t="s">
        <v>64</v>
      </c>
      <c r="D56" s="10" t="s">
        <v>65</v>
      </c>
      <c r="E56" s="6">
        <v>20</v>
      </c>
      <c r="F56" s="9" t="s">
        <v>66</v>
      </c>
      <c r="G56" s="6"/>
      <c r="H56" s="6"/>
      <c r="I56" s="10"/>
    </row>
    <row r="57" spans="1:9" ht="45" x14ac:dyDescent="0.25">
      <c r="A57" s="6" t="s">
        <v>10</v>
      </c>
      <c r="B57" s="6" t="s">
        <v>11</v>
      </c>
      <c r="C57" s="6" t="s">
        <v>64</v>
      </c>
      <c r="D57" s="10" t="s">
        <v>65</v>
      </c>
      <c r="E57" s="6">
        <v>21</v>
      </c>
      <c r="F57" s="9" t="s">
        <v>67</v>
      </c>
      <c r="G57" s="6"/>
      <c r="H57" s="6"/>
      <c r="I57" s="10"/>
    </row>
    <row r="58" spans="1:9" ht="30" x14ac:dyDescent="0.25">
      <c r="A58" s="6" t="s">
        <v>10</v>
      </c>
      <c r="B58" s="6" t="s">
        <v>11</v>
      </c>
      <c r="C58" s="6" t="s">
        <v>64</v>
      </c>
      <c r="D58" s="10" t="s">
        <v>65</v>
      </c>
      <c r="E58" s="6">
        <v>22</v>
      </c>
      <c r="F58" s="9" t="s">
        <v>68</v>
      </c>
      <c r="G58" s="6"/>
      <c r="H58" s="6"/>
      <c r="I58" s="10"/>
    </row>
    <row r="59" spans="1:9" ht="30" x14ac:dyDescent="0.25">
      <c r="A59" s="6" t="s">
        <v>10</v>
      </c>
      <c r="B59" s="6" t="s">
        <v>11</v>
      </c>
      <c r="C59" s="6" t="s">
        <v>64</v>
      </c>
      <c r="D59" s="10" t="s">
        <v>65</v>
      </c>
      <c r="E59" s="6">
        <v>23</v>
      </c>
      <c r="F59" s="9" t="s">
        <v>69</v>
      </c>
      <c r="G59" s="6"/>
      <c r="H59" s="6"/>
      <c r="I59" s="10"/>
    </row>
    <row r="60" spans="1:9" ht="45" x14ac:dyDescent="0.25">
      <c r="A60" s="6" t="s">
        <v>10</v>
      </c>
      <c r="B60" s="6" t="s">
        <v>11</v>
      </c>
      <c r="C60" s="6" t="s">
        <v>64</v>
      </c>
      <c r="D60" s="10" t="s">
        <v>65</v>
      </c>
      <c r="E60" s="6">
        <v>23</v>
      </c>
      <c r="F60" s="9" t="s">
        <v>70</v>
      </c>
      <c r="G60" s="6"/>
      <c r="H60" s="6"/>
      <c r="I60" s="10"/>
    </row>
    <row r="61" spans="1:9" ht="135" customHeight="1" x14ac:dyDescent="0.25">
      <c r="A61" s="6" t="s">
        <v>10</v>
      </c>
      <c r="B61" s="6" t="s">
        <v>11</v>
      </c>
      <c r="C61" s="6" t="s">
        <v>64</v>
      </c>
      <c r="D61" s="10" t="s">
        <v>65</v>
      </c>
      <c r="E61" s="6">
        <v>23</v>
      </c>
      <c r="F61" s="9" t="s">
        <v>71</v>
      </c>
      <c r="G61" s="6"/>
      <c r="H61" s="6"/>
      <c r="I61" s="10"/>
    </row>
    <row r="62" spans="1:9" ht="60" x14ac:dyDescent="0.25">
      <c r="A62" s="6" t="s">
        <v>10</v>
      </c>
      <c r="B62" s="6" t="s">
        <v>11</v>
      </c>
      <c r="C62" s="6" t="s">
        <v>72</v>
      </c>
      <c r="D62" s="6" t="s">
        <v>73</v>
      </c>
      <c r="E62" s="6">
        <v>25</v>
      </c>
      <c r="F62" s="9" t="s">
        <v>74</v>
      </c>
      <c r="G62" s="6"/>
      <c r="H62" s="6"/>
      <c r="I62" s="10"/>
    </row>
    <row r="63" spans="1:9" x14ac:dyDescent="0.25">
      <c r="A63" s="6" t="s">
        <v>10</v>
      </c>
      <c r="B63" s="6" t="s">
        <v>11</v>
      </c>
      <c r="C63" s="6" t="s">
        <v>72</v>
      </c>
      <c r="D63" s="6" t="s">
        <v>73</v>
      </c>
      <c r="E63" s="6">
        <v>25</v>
      </c>
      <c r="F63" s="9" t="s">
        <v>79</v>
      </c>
      <c r="G63" s="6"/>
      <c r="H63" s="6"/>
      <c r="I63" s="10"/>
    </row>
    <row r="64" spans="1:9" ht="45" x14ac:dyDescent="0.25">
      <c r="A64" s="6" t="s">
        <v>10</v>
      </c>
      <c r="B64" s="6" t="s">
        <v>11</v>
      </c>
      <c r="C64" s="6" t="s">
        <v>72</v>
      </c>
      <c r="D64" s="6" t="s">
        <v>73</v>
      </c>
      <c r="E64" s="6">
        <v>27</v>
      </c>
      <c r="F64" s="9" t="s">
        <v>75</v>
      </c>
      <c r="G64" s="6"/>
      <c r="H64" s="6"/>
      <c r="I64" s="10"/>
    </row>
    <row r="65" spans="1:9" ht="30" x14ac:dyDescent="0.25">
      <c r="A65" s="6" t="s">
        <v>10</v>
      </c>
      <c r="B65" s="6" t="s">
        <v>11</v>
      </c>
      <c r="C65" s="6" t="s">
        <v>72</v>
      </c>
      <c r="D65" s="6" t="s">
        <v>73</v>
      </c>
      <c r="E65" s="6">
        <v>27</v>
      </c>
      <c r="F65" s="9" t="s">
        <v>76</v>
      </c>
      <c r="G65" s="6"/>
      <c r="H65" s="6"/>
      <c r="I65" s="10"/>
    </row>
    <row r="66" spans="1:9" ht="30" x14ac:dyDescent="0.25">
      <c r="A66" s="6" t="s">
        <v>10</v>
      </c>
      <c r="B66" s="6" t="s">
        <v>11</v>
      </c>
      <c r="C66" s="6" t="s">
        <v>77</v>
      </c>
      <c r="D66" s="6" t="s">
        <v>78</v>
      </c>
      <c r="E66" s="6">
        <v>28</v>
      </c>
      <c r="F66" s="9" t="s">
        <v>80</v>
      </c>
      <c r="G66" s="6"/>
      <c r="H66" s="6"/>
      <c r="I66" s="10"/>
    </row>
    <row r="67" spans="1:9" x14ac:dyDescent="0.25">
      <c r="A67" s="6" t="s">
        <v>10</v>
      </c>
      <c r="B67" s="6" t="s">
        <v>11</v>
      </c>
      <c r="C67" s="6" t="s">
        <v>77</v>
      </c>
      <c r="D67" s="6" t="s">
        <v>78</v>
      </c>
      <c r="E67" s="6">
        <v>29</v>
      </c>
      <c r="F67" s="9" t="s">
        <v>81</v>
      </c>
      <c r="G67" s="6"/>
      <c r="H67" s="6"/>
      <c r="I67" s="10"/>
    </row>
    <row r="68" spans="1:9" ht="31.5" customHeight="1" x14ac:dyDescent="0.25">
      <c r="A68" s="6" t="s">
        <v>10</v>
      </c>
      <c r="B68" s="6" t="s">
        <v>11</v>
      </c>
      <c r="C68" s="6" t="s">
        <v>77</v>
      </c>
      <c r="D68" s="6" t="s">
        <v>78</v>
      </c>
      <c r="E68" s="6">
        <v>29</v>
      </c>
      <c r="F68" s="9" t="s">
        <v>82</v>
      </c>
      <c r="G68" s="6"/>
      <c r="H68" s="6"/>
      <c r="I68" s="10"/>
    </row>
    <row r="69" spans="1:9" ht="45" x14ac:dyDescent="0.25">
      <c r="A69" s="6" t="s">
        <v>10</v>
      </c>
      <c r="B69" s="6" t="s">
        <v>11</v>
      </c>
      <c r="C69" s="6" t="s">
        <v>77</v>
      </c>
      <c r="D69" s="6" t="s">
        <v>78</v>
      </c>
      <c r="E69" s="6">
        <v>29</v>
      </c>
      <c r="F69" s="9" t="s">
        <v>83</v>
      </c>
      <c r="G69" s="6"/>
      <c r="H69" s="6"/>
      <c r="I69" s="10"/>
    </row>
    <row r="70" spans="1:9" ht="30.75" customHeight="1" x14ac:dyDescent="0.25">
      <c r="A70" s="6" t="s">
        <v>10</v>
      </c>
      <c r="B70" s="6" t="s">
        <v>11</v>
      </c>
      <c r="C70" s="6" t="s">
        <v>77</v>
      </c>
      <c r="D70" s="6" t="s">
        <v>78</v>
      </c>
      <c r="E70" s="6">
        <v>30</v>
      </c>
      <c r="F70" s="9" t="s">
        <v>84</v>
      </c>
      <c r="G70" s="6"/>
      <c r="H70" s="6"/>
      <c r="I70" s="10"/>
    </row>
    <row r="71" spans="1:9" ht="45" x14ac:dyDescent="0.25">
      <c r="A71" s="6" t="s">
        <v>10</v>
      </c>
      <c r="B71" s="6" t="s">
        <v>11</v>
      </c>
      <c r="C71" s="6" t="s">
        <v>77</v>
      </c>
      <c r="D71" s="6" t="s">
        <v>78</v>
      </c>
      <c r="E71" s="6">
        <v>31</v>
      </c>
      <c r="F71" s="9" t="s">
        <v>85</v>
      </c>
      <c r="G71" s="6"/>
      <c r="H71" s="6"/>
      <c r="I71" s="10"/>
    </row>
    <row r="72" spans="1:9" ht="45" x14ac:dyDescent="0.25">
      <c r="A72" s="6" t="s">
        <v>10</v>
      </c>
      <c r="B72" s="6" t="s">
        <v>11</v>
      </c>
      <c r="C72" s="6" t="s">
        <v>77</v>
      </c>
      <c r="D72" s="6" t="s">
        <v>78</v>
      </c>
      <c r="E72" s="6">
        <v>31</v>
      </c>
      <c r="F72" s="9" t="s">
        <v>86</v>
      </c>
      <c r="G72" s="6"/>
      <c r="H72" s="6"/>
      <c r="I72" s="10"/>
    </row>
    <row r="73" spans="1:9" ht="45" x14ac:dyDescent="0.25">
      <c r="A73" s="6" t="s">
        <v>10</v>
      </c>
      <c r="B73" s="6" t="s">
        <v>11</v>
      </c>
      <c r="C73" s="6" t="s">
        <v>77</v>
      </c>
      <c r="D73" s="6" t="s">
        <v>78</v>
      </c>
      <c r="E73" s="6">
        <v>32</v>
      </c>
      <c r="F73" s="9" t="s">
        <v>87</v>
      </c>
      <c r="G73" s="6"/>
      <c r="H73" s="6"/>
      <c r="I73" s="10"/>
    </row>
    <row r="74" spans="1:9" ht="45" x14ac:dyDescent="0.25">
      <c r="A74" s="6" t="s">
        <v>10</v>
      </c>
      <c r="B74" s="6" t="s">
        <v>11</v>
      </c>
      <c r="C74" s="6" t="s">
        <v>77</v>
      </c>
      <c r="D74" s="6" t="s">
        <v>78</v>
      </c>
      <c r="E74" s="6">
        <v>33</v>
      </c>
      <c r="F74" s="9" t="s">
        <v>88</v>
      </c>
      <c r="G74" s="6"/>
      <c r="H74" s="6"/>
      <c r="I74" s="10"/>
    </row>
    <row r="75" spans="1:9" ht="45" x14ac:dyDescent="0.25">
      <c r="A75" s="6" t="s">
        <v>10</v>
      </c>
      <c r="B75" s="6" t="s">
        <v>11</v>
      </c>
      <c r="C75" s="6" t="s">
        <v>89</v>
      </c>
      <c r="D75" s="10" t="s">
        <v>91</v>
      </c>
      <c r="E75" s="6">
        <v>34</v>
      </c>
      <c r="F75" s="9" t="s">
        <v>90</v>
      </c>
      <c r="G75" s="6"/>
      <c r="H75" s="6"/>
      <c r="I75" s="10"/>
    </row>
    <row r="76" spans="1:9" ht="30" x14ac:dyDescent="0.25">
      <c r="A76" s="6" t="s">
        <v>13</v>
      </c>
      <c r="B76" s="6" t="s">
        <v>92</v>
      </c>
      <c r="C76" s="6" t="s">
        <v>10</v>
      </c>
      <c r="D76" s="10" t="s">
        <v>93</v>
      </c>
      <c r="E76" s="6">
        <v>35</v>
      </c>
      <c r="F76" s="9" t="s">
        <v>94</v>
      </c>
      <c r="G76" s="6"/>
      <c r="H76" s="6"/>
      <c r="I76" s="10"/>
    </row>
    <row r="77" spans="1:9" ht="75" x14ac:dyDescent="0.25">
      <c r="A77" s="6" t="s">
        <v>13</v>
      </c>
      <c r="B77" s="6" t="s">
        <v>92</v>
      </c>
      <c r="C77" s="6" t="s">
        <v>10</v>
      </c>
      <c r="D77" s="10" t="s">
        <v>93</v>
      </c>
      <c r="E77" s="6">
        <v>36</v>
      </c>
      <c r="F77" s="9" t="s">
        <v>95</v>
      </c>
      <c r="G77" s="6"/>
      <c r="H77" s="6"/>
      <c r="I77" s="10"/>
    </row>
    <row r="78" spans="1:9" ht="45" x14ac:dyDescent="0.25">
      <c r="A78" s="6" t="s">
        <v>13</v>
      </c>
      <c r="B78" s="6" t="s">
        <v>92</v>
      </c>
      <c r="C78" s="6" t="s">
        <v>10</v>
      </c>
      <c r="D78" s="10" t="s">
        <v>93</v>
      </c>
      <c r="E78" s="6">
        <v>38</v>
      </c>
      <c r="F78" s="9" t="s">
        <v>96</v>
      </c>
      <c r="G78" s="6"/>
      <c r="H78" s="6"/>
      <c r="I78" s="10"/>
    </row>
    <row r="79" spans="1:9" ht="47.25" customHeight="1" x14ac:dyDescent="0.25">
      <c r="A79" s="6" t="s">
        <v>13</v>
      </c>
      <c r="B79" s="6" t="s">
        <v>92</v>
      </c>
      <c r="C79" s="6" t="s">
        <v>10</v>
      </c>
      <c r="D79" s="10" t="s">
        <v>93</v>
      </c>
      <c r="E79" s="6">
        <v>39</v>
      </c>
      <c r="F79" s="9" t="s">
        <v>97</v>
      </c>
      <c r="G79" s="6"/>
      <c r="H79" s="6"/>
      <c r="I79" s="10"/>
    </row>
    <row r="80" spans="1:9" ht="30" x14ac:dyDescent="0.25">
      <c r="A80" s="6" t="s">
        <v>13</v>
      </c>
      <c r="B80" s="6" t="s">
        <v>92</v>
      </c>
      <c r="C80" s="6" t="s">
        <v>10</v>
      </c>
      <c r="D80" s="10" t="s">
        <v>93</v>
      </c>
      <c r="E80" s="6">
        <v>40</v>
      </c>
      <c r="F80" s="9" t="s">
        <v>99</v>
      </c>
      <c r="G80" s="6"/>
      <c r="H80" s="6"/>
      <c r="I80" s="10"/>
    </row>
    <row r="81" spans="1:9" ht="30" x14ac:dyDescent="0.25">
      <c r="A81" s="6" t="s">
        <v>13</v>
      </c>
      <c r="B81" s="6" t="s">
        <v>92</v>
      </c>
      <c r="C81" s="6" t="s">
        <v>10</v>
      </c>
      <c r="D81" s="10" t="s">
        <v>93</v>
      </c>
      <c r="E81" s="6">
        <v>40</v>
      </c>
      <c r="F81" s="9" t="s">
        <v>100</v>
      </c>
      <c r="G81" s="6"/>
      <c r="H81" s="6"/>
      <c r="I81" s="10"/>
    </row>
    <row r="82" spans="1:9" ht="45" x14ac:dyDescent="0.25">
      <c r="A82" s="6" t="s">
        <v>13</v>
      </c>
      <c r="B82" s="6" t="s">
        <v>92</v>
      </c>
      <c r="C82" s="6" t="s">
        <v>10</v>
      </c>
      <c r="D82" s="10" t="s">
        <v>93</v>
      </c>
      <c r="E82" s="6">
        <v>41</v>
      </c>
      <c r="F82" s="9" t="s">
        <v>101</v>
      </c>
      <c r="G82" s="6"/>
      <c r="H82" s="6"/>
      <c r="I82" s="10"/>
    </row>
    <row r="83" spans="1:9" ht="34.5" customHeight="1" x14ac:dyDescent="0.25">
      <c r="A83" s="6" t="s">
        <v>13</v>
      </c>
      <c r="B83" s="6" t="s">
        <v>92</v>
      </c>
      <c r="C83" s="6" t="s">
        <v>10</v>
      </c>
      <c r="D83" s="10" t="s">
        <v>93</v>
      </c>
      <c r="E83" s="6">
        <v>42</v>
      </c>
      <c r="F83" s="9" t="s">
        <v>98</v>
      </c>
      <c r="G83" s="6"/>
      <c r="H83" s="6"/>
      <c r="I83" s="10"/>
    </row>
    <row r="84" spans="1:9" ht="27.75" customHeight="1" x14ac:dyDescent="0.25">
      <c r="A84" s="6" t="s">
        <v>13</v>
      </c>
      <c r="B84" s="6" t="s">
        <v>92</v>
      </c>
      <c r="C84" s="6" t="s">
        <v>10</v>
      </c>
      <c r="D84" s="10" t="s">
        <v>93</v>
      </c>
      <c r="E84" s="6">
        <v>43</v>
      </c>
      <c r="F84" s="9" t="s">
        <v>106</v>
      </c>
      <c r="G84" s="6"/>
      <c r="H84" s="6"/>
      <c r="I84" s="10"/>
    </row>
    <row r="85" spans="1:9" ht="45" x14ac:dyDescent="0.25">
      <c r="A85" s="6" t="s">
        <v>13</v>
      </c>
      <c r="B85" s="6" t="s">
        <v>92</v>
      </c>
      <c r="C85" s="6" t="s">
        <v>10</v>
      </c>
      <c r="D85" s="10" t="s">
        <v>93</v>
      </c>
      <c r="E85" s="6">
        <v>43</v>
      </c>
      <c r="F85" s="9" t="s">
        <v>102</v>
      </c>
      <c r="G85" s="6"/>
      <c r="H85" s="6"/>
      <c r="I85" s="10"/>
    </row>
    <row r="86" spans="1:9" ht="45" x14ac:dyDescent="0.25">
      <c r="A86" s="6" t="s">
        <v>13</v>
      </c>
      <c r="B86" s="6" t="s">
        <v>92</v>
      </c>
      <c r="C86" s="6" t="s">
        <v>10</v>
      </c>
      <c r="D86" s="10" t="s">
        <v>93</v>
      </c>
      <c r="E86" s="6">
        <v>44</v>
      </c>
      <c r="F86" s="9" t="s">
        <v>107</v>
      </c>
      <c r="G86" s="6"/>
      <c r="H86" s="6"/>
      <c r="I86" s="10"/>
    </row>
    <row r="87" spans="1:9" ht="75" x14ac:dyDescent="0.25">
      <c r="A87" s="6" t="s">
        <v>13</v>
      </c>
      <c r="B87" s="6" t="s">
        <v>92</v>
      </c>
      <c r="C87" s="6" t="s">
        <v>10</v>
      </c>
      <c r="D87" s="10" t="s">
        <v>93</v>
      </c>
      <c r="E87" s="6">
        <v>46</v>
      </c>
      <c r="F87" s="9" t="s">
        <v>108</v>
      </c>
      <c r="G87" s="6"/>
      <c r="H87" s="6"/>
      <c r="I87" s="10"/>
    </row>
    <row r="88" spans="1:9" ht="45" x14ac:dyDescent="0.25">
      <c r="A88" s="6" t="s">
        <v>13</v>
      </c>
      <c r="B88" s="6" t="s">
        <v>92</v>
      </c>
      <c r="C88" s="6" t="s">
        <v>10</v>
      </c>
      <c r="D88" s="10" t="s">
        <v>93</v>
      </c>
      <c r="E88" s="6">
        <v>46</v>
      </c>
      <c r="F88" s="9" t="s">
        <v>109</v>
      </c>
      <c r="G88" s="6"/>
      <c r="H88" s="6"/>
      <c r="I88" s="10"/>
    </row>
    <row r="89" spans="1:9" ht="60" x14ac:dyDescent="0.25">
      <c r="A89" s="6" t="s">
        <v>13</v>
      </c>
      <c r="B89" s="6" t="s">
        <v>92</v>
      </c>
      <c r="C89" s="6" t="s">
        <v>10</v>
      </c>
      <c r="D89" s="10" t="s">
        <v>93</v>
      </c>
      <c r="E89" s="6">
        <v>46</v>
      </c>
      <c r="F89" s="9" t="s">
        <v>110</v>
      </c>
      <c r="G89" s="6"/>
      <c r="H89" s="6"/>
      <c r="I89" s="10"/>
    </row>
    <row r="90" spans="1:9" ht="43.5" customHeight="1" x14ac:dyDescent="0.25">
      <c r="A90" s="6" t="s">
        <v>13</v>
      </c>
      <c r="B90" s="6" t="s">
        <v>92</v>
      </c>
      <c r="C90" s="6" t="s">
        <v>10</v>
      </c>
      <c r="D90" s="10" t="s">
        <v>93</v>
      </c>
      <c r="E90" s="6">
        <v>47</v>
      </c>
      <c r="F90" s="9" t="s">
        <v>111</v>
      </c>
      <c r="G90" s="6"/>
      <c r="H90" s="6"/>
      <c r="I90" s="10"/>
    </row>
    <row r="91" spans="1:9" ht="45" x14ac:dyDescent="0.25">
      <c r="A91" s="6" t="s">
        <v>13</v>
      </c>
      <c r="B91" s="6" t="s">
        <v>92</v>
      </c>
      <c r="C91" s="6" t="s">
        <v>10</v>
      </c>
      <c r="D91" s="10" t="s">
        <v>93</v>
      </c>
      <c r="E91" s="6">
        <v>48</v>
      </c>
      <c r="F91" s="9" t="s">
        <v>104</v>
      </c>
      <c r="G91" s="6"/>
      <c r="H91" s="6"/>
      <c r="I91" s="10"/>
    </row>
    <row r="92" spans="1:9" ht="45.75" customHeight="1" x14ac:dyDescent="0.25">
      <c r="A92" s="6" t="s">
        <v>13</v>
      </c>
      <c r="B92" s="6" t="s">
        <v>92</v>
      </c>
      <c r="C92" s="6" t="s">
        <v>10</v>
      </c>
      <c r="D92" s="10" t="s">
        <v>93</v>
      </c>
      <c r="E92" s="6">
        <v>49</v>
      </c>
      <c r="F92" s="9" t="s">
        <v>103</v>
      </c>
      <c r="G92" s="6"/>
      <c r="H92" s="6"/>
      <c r="I92" s="10"/>
    </row>
    <row r="93" spans="1:9" ht="45" x14ac:dyDescent="0.25">
      <c r="A93" s="6" t="s">
        <v>13</v>
      </c>
      <c r="B93" s="6" t="s">
        <v>92</v>
      </c>
      <c r="C93" s="6" t="s">
        <v>10</v>
      </c>
      <c r="D93" s="10" t="s">
        <v>93</v>
      </c>
      <c r="E93" s="6">
        <v>50</v>
      </c>
      <c r="F93" s="9" t="s">
        <v>105</v>
      </c>
      <c r="G93" s="6"/>
      <c r="H93" s="6"/>
      <c r="I93" s="10"/>
    </row>
    <row r="94" spans="1:9" ht="45" x14ac:dyDescent="0.25">
      <c r="A94" s="6" t="s">
        <v>13</v>
      </c>
      <c r="B94" s="6" t="s">
        <v>92</v>
      </c>
      <c r="C94" s="6" t="s">
        <v>10</v>
      </c>
      <c r="D94" s="10" t="s">
        <v>93</v>
      </c>
      <c r="E94" s="6">
        <v>53</v>
      </c>
      <c r="F94" s="9" t="s">
        <v>114</v>
      </c>
      <c r="G94" s="6"/>
      <c r="H94" s="6"/>
      <c r="I94" s="10"/>
    </row>
    <row r="95" spans="1:9" ht="30" x14ac:dyDescent="0.25">
      <c r="A95" s="6" t="s">
        <v>13</v>
      </c>
      <c r="B95" s="6" t="s">
        <v>92</v>
      </c>
      <c r="C95" s="6" t="s">
        <v>10</v>
      </c>
      <c r="D95" s="10" t="s">
        <v>93</v>
      </c>
      <c r="E95" s="6">
        <v>54</v>
      </c>
      <c r="F95" s="9" t="s">
        <v>115</v>
      </c>
      <c r="G95" s="6"/>
      <c r="H95" s="6"/>
      <c r="I95" s="10"/>
    </row>
    <row r="96" spans="1:9" ht="30" x14ac:dyDescent="0.25">
      <c r="A96" s="6" t="s">
        <v>13</v>
      </c>
      <c r="B96" s="6" t="s">
        <v>92</v>
      </c>
      <c r="C96" s="6" t="s">
        <v>10</v>
      </c>
      <c r="D96" s="10" t="s">
        <v>93</v>
      </c>
      <c r="E96" s="6">
        <v>55</v>
      </c>
      <c r="F96" s="9" t="s">
        <v>116</v>
      </c>
      <c r="G96" s="6"/>
      <c r="H96" s="6"/>
      <c r="I96" s="10"/>
    </row>
    <row r="97" spans="1:9" ht="30" x14ac:dyDescent="0.25">
      <c r="A97" s="6" t="s">
        <v>13</v>
      </c>
      <c r="B97" s="6" t="s">
        <v>92</v>
      </c>
      <c r="C97" s="6" t="s">
        <v>10</v>
      </c>
      <c r="D97" s="10" t="s">
        <v>93</v>
      </c>
      <c r="E97" s="6">
        <v>57</v>
      </c>
      <c r="F97" s="9" t="s">
        <v>117</v>
      </c>
      <c r="G97" s="6"/>
      <c r="H97" s="6"/>
      <c r="I97" s="10"/>
    </row>
    <row r="98" spans="1:9" ht="45" x14ac:dyDescent="0.25">
      <c r="A98" s="6" t="s">
        <v>13</v>
      </c>
      <c r="B98" s="6" t="s">
        <v>92</v>
      </c>
      <c r="C98" s="6" t="s">
        <v>13</v>
      </c>
      <c r="D98" s="10" t="s">
        <v>112</v>
      </c>
      <c r="E98" s="6">
        <v>60</v>
      </c>
      <c r="F98" s="9" t="s">
        <v>113</v>
      </c>
      <c r="G98" s="6"/>
      <c r="H98" s="6"/>
      <c r="I98" s="10"/>
    </row>
    <row r="99" spans="1:9" ht="30" x14ac:dyDescent="0.25">
      <c r="A99" s="6" t="s">
        <v>13</v>
      </c>
      <c r="B99" s="6" t="s">
        <v>92</v>
      </c>
      <c r="C99" s="6" t="s">
        <v>13</v>
      </c>
      <c r="D99" s="10" t="s">
        <v>112</v>
      </c>
      <c r="E99" s="6">
        <v>61</v>
      </c>
      <c r="F99" s="9" t="s">
        <v>120</v>
      </c>
      <c r="G99" s="6"/>
      <c r="H99" s="6"/>
      <c r="I99" s="10"/>
    </row>
    <row r="100" spans="1:9" ht="60" x14ac:dyDescent="0.25">
      <c r="A100" s="6" t="s">
        <v>13</v>
      </c>
      <c r="B100" s="6" t="s">
        <v>92</v>
      </c>
      <c r="C100" s="6" t="s">
        <v>13</v>
      </c>
      <c r="D100" s="10" t="s">
        <v>112</v>
      </c>
      <c r="E100" s="6">
        <v>62</v>
      </c>
      <c r="F100" s="9" t="s">
        <v>118</v>
      </c>
      <c r="G100" s="6"/>
      <c r="H100" s="6"/>
      <c r="I100" s="10"/>
    </row>
    <row r="101" spans="1:9" ht="45" x14ac:dyDescent="0.25">
      <c r="A101" s="6" t="s">
        <v>13</v>
      </c>
      <c r="B101" s="6" t="s">
        <v>92</v>
      </c>
      <c r="C101" s="6" t="s">
        <v>13</v>
      </c>
      <c r="D101" s="10" t="s">
        <v>112</v>
      </c>
      <c r="E101" s="6">
        <v>63</v>
      </c>
      <c r="F101" s="9" t="s">
        <v>119</v>
      </c>
      <c r="G101" s="6"/>
      <c r="H101" s="6"/>
      <c r="I101" s="10"/>
    </row>
    <row r="102" spans="1:9" ht="30" x14ac:dyDescent="0.25">
      <c r="A102" s="6" t="s">
        <v>13</v>
      </c>
      <c r="B102" s="6" t="s">
        <v>92</v>
      </c>
      <c r="C102" s="6" t="s">
        <v>13</v>
      </c>
      <c r="D102" s="10" t="s">
        <v>112</v>
      </c>
      <c r="E102" s="6">
        <v>65</v>
      </c>
      <c r="F102" s="9" t="s">
        <v>125</v>
      </c>
      <c r="G102" s="6"/>
      <c r="H102" s="6"/>
      <c r="I102" s="10"/>
    </row>
    <row r="103" spans="1:9" ht="30" x14ac:dyDescent="0.25">
      <c r="A103" s="6" t="s">
        <v>61</v>
      </c>
      <c r="B103" s="6" t="s">
        <v>121</v>
      </c>
      <c r="C103" s="6" t="s">
        <v>10</v>
      </c>
      <c r="D103" s="6" t="s">
        <v>122</v>
      </c>
      <c r="E103" s="6">
        <v>67</v>
      </c>
      <c r="F103" s="9" t="s">
        <v>126</v>
      </c>
      <c r="G103" s="6"/>
      <c r="H103" s="6"/>
      <c r="I103" s="10"/>
    </row>
    <row r="104" spans="1:9" ht="30" x14ac:dyDescent="0.25">
      <c r="A104" s="6" t="s">
        <v>61</v>
      </c>
      <c r="B104" s="6" t="s">
        <v>121</v>
      </c>
      <c r="C104" s="6" t="s">
        <v>10</v>
      </c>
      <c r="D104" s="6" t="s">
        <v>122</v>
      </c>
      <c r="E104" s="6">
        <v>68</v>
      </c>
      <c r="F104" s="9" t="s">
        <v>127</v>
      </c>
      <c r="G104" s="6"/>
      <c r="H104" s="6"/>
      <c r="I104" s="10"/>
    </row>
    <row r="105" spans="1:9" x14ac:dyDescent="0.25">
      <c r="A105" s="6" t="s">
        <v>61</v>
      </c>
      <c r="B105" s="6" t="s">
        <v>121</v>
      </c>
      <c r="C105" s="6" t="s">
        <v>10</v>
      </c>
      <c r="D105" s="6" t="s">
        <v>122</v>
      </c>
      <c r="E105" s="6">
        <v>69</v>
      </c>
      <c r="F105" s="9" t="s">
        <v>128</v>
      </c>
      <c r="G105" s="6"/>
      <c r="H105" s="6"/>
      <c r="I105" s="10"/>
    </row>
    <row r="106" spans="1:9" ht="45" x14ac:dyDescent="0.25">
      <c r="A106" s="6" t="s">
        <v>61</v>
      </c>
      <c r="B106" s="6" t="s">
        <v>121</v>
      </c>
      <c r="C106" s="6" t="s">
        <v>10</v>
      </c>
      <c r="D106" s="6" t="s">
        <v>122</v>
      </c>
      <c r="E106" s="6">
        <v>70</v>
      </c>
      <c r="F106" s="9" t="s">
        <v>124</v>
      </c>
      <c r="G106" s="6"/>
      <c r="H106" s="6"/>
      <c r="I106" s="10"/>
    </row>
    <row r="107" spans="1:9" ht="30" x14ac:dyDescent="0.25">
      <c r="A107" s="6" t="s">
        <v>61</v>
      </c>
      <c r="B107" s="6" t="s">
        <v>121</v>
      </c>
      <c r="C107" s="6" t="s">
        <v>13</v>
      </c>
      <c r="D107" s="10" t="s">
        <v>123</v>
      </c>
      <c r="E107" s="6">
        <v>71</v>
      </c>
      <c r="F107" s="9" t="s">
        <v>129</v>
      </c>
      <c r="G107" s="6"/>
      <c r="H107" s="6"/>
      <c r="I107" s="10"/>
    </row>
    <row r="108" spans="1:9" ht="30" x14ac:dyDescent="0.25">
      <c r="A108" s="6" t="s">
        <v>61</v>
      </c>
      <c r="B108" s="6" t="s">
        <v>121</v>
      </c>
      <c r="C108" s="6" t="s">
        <v>13</v>
      </c>
      <c r="D108" s="10" t="s">
        <v>123</v>
      </c>
      <c r="E108" s="6">
        <v>72</v>
      </c>
      <c r="F108" s="9" t="s">
        <v>134</v>
      </c>
      <c r="G108" s="6"/>
      <c r="H108" s="6"/>
      <c r="I108" s="10"/>
    </row>
    <row r="109" spans="1:9" ht="30" x14ac:dyDescent="0.25">
      <c r="A109" s="6" t="s">
        <v>61</v>
      </c>
      <c r="B109" s="6" t="s">
        <v>121</v>
      </c>
      <c r="C109" s="6" t="s">
        <v>13</v>
      </c>
      <c r="D109" s="10" t="s">
        <v>123</v>
      </c>
      <c r="E109" s="6">
        <v>73</v>
      </c>
      <c r="F109" s="9" t="s">
        <v>133</v>
      </c>
      <c r="G109" s="6"/>
      <c r="H109" s="6"/>
      <c r="I109" s="10"/>
    </row>
    <row r="110" spans="1:9" ht="33" customHeight="1" x14ac:dyDescent="0.25">
      <c r="A110" s="6" t="s">
        <v>61</v>
      </c>
      <c r="B110" s="6" t="s">
        <v>121</v>
      </c>
      <c r="C110" s="6" t="s">
        <v>13</v>
      </c>
      <c r="D110" s="10" t="s">
        <v>123</v>
      </c>
      <c r="E110" s="6">
        <v>74</v>
      </c>
      <c r="F110" s="9" t="s">
        <v>132</v>
      </c>
      <c r="G110" s="6"/>
      <c r="H110" s="6"/>
      <c r="I110" s="10"/>
    </row>
    <row r="111" spans="1:9" ht="45" x14ac:dyDescent="0.25">
      <c r="A111" s="6" t="s">
        <v>64</v>
      </c>
      <c r="B111" s="6" t="s">
        <v>130</v>
      </c>
      <c r="C111" s="6" t="s">
        <v>10</v>
      </c>
      <c r="D111" s="6" t="s">
        <v>131</v>
      </c>
      <c r="E111" s="6">
        <v>75</v>
      </c>
      <c r="F111" s="9" t="s">
        <v>140</v>
      </c>
      <c r="G111" s="6"/>
      <c r="H111" s="6"/>
      <c r="I111" s="10"/>
    </row>
    <row r="112" spans="1:9" ht="45" x14ac:dyDescent="0.25">
      <c r="A112" s="6" t="s">
        <v>64</v>
      </c>
      <c r="B112" s="6" t="s">
        <v>130</v>
      </c>
      <c r="C112" s="6" t="s">
        <v>10</v>
      </c>
      <c r="D112" s="6" t="s">
        <v>131</v>
      </c>
      <c r="E112" s="6">
        <v>76</v>
      </c>
      <c r="F112" s="9" t="s">
        <v>141</v>
      </c>
      <c r="G112" s="6"/>
      <c r="H112" s="6"/>
      <c r="I112" s="10"/>
    </row>
    <row r="113" spans="1:9" ht="30" x14ac:dyDescent="0.25">
      <c r="A113" s="6" t="s">
        <v>64</v>
      </c>
      <c r="B113" s="6" t="s">
        <v>130</v>
      </c>
      <c r="C113" s="6" t="s">
        <v>10</v>
      </c>
      <c r="D113" s="6" t="s">
        <v>131</v>
      </c>
      <c r="E113" s="6">
        <v>76</v>
      </c>
      <c r="F113" s="9" t="s">
        <v>142</v>
      </c>
      <c r="G113" s="6"/>
      <c r="H113" s="6"/>
      <c r="I113" s="10"/>
    </row>
    <row r="114" spans="1:9" ht="30" x14ac:dyDescent="0.25">
      <c r="A114" s="6" t="s">
        <v>64</v>
      </c>
      <c r="B114" s="6" t="s">
        <v>130</v>
      </c>
      <c r="C114" s="6" t="s">
        <v>10</v>
      </c>
      <c r="D114" s="6" t="s">
        <v>131</v>
      </c>
      <c r="E114" s="6">
        <v>77</v>
      </c>
      <c r="F114" s="9" t="s">
        <v>143</v>
      </c>
      <c r="G114" s="6"/>
      <c r="H114" s="6"/>
      <c r="I114" s="10"/>
    </row>
    <row r="115" spans="1:9" ht="45" x14ac:dyDescent="0.25">
      <c r="A115" s="6" t="s">
        <v>64</v>
      </c>
      <c r="B115" s="6" t="s">
        <v>130</v>
      </c>
      <c r="C115" s="6" t="s">
        <v>10</v>
      </c>
      <c r="D115" s="6" t="s">
        <v>131</v>
      </c>
      <c r="E115" s="6">
        <v>78</v>
      </c>
      <c r="F115" s="9" t="s">
        <v>144</v>
      </c>
      <c r="G115" s="6"/>
      <c r="H115" s="6"/>
      <c r="I115" s="10"/>
    </row>
    <row r="116" spans="1:9" ht="30" x14ac:dyDescent="0.25">
      <c r="A116" s="6" t="s">
        <v>64</v>
      </c>
      <c r="B116" s="6" t="s">
        <v>130</v>
      </c>
      <c r="C116" s="6" t="s">
        <v>10</v>
      </c>
      <c r="D116" s="6" t="s">
        <v>131</v>
      </c>
      <c r="E116" s="6">
        <v>79</v>
      </c>
      <c r="F116" s="9" t="s">
        <v>135</v>
      </c>
      <c r="G116" s="6"/>
      <c r="H116" s="6"/>
      <c r="I116" s="10"/>
    </row>
    <row r="117" spans="1:9" ht="45.75" customHeight="1" x14ac:dyDescent="0.25">
      <c r="A117" s="6" t="s">
        <v>64</v>
      </c>
      <c r="B117" s="6" t="s">
        <v>130</v>
      </c>
      <c r="C117" s="6" t="s">
        <v>10</v>
      </c>
      <c r="D117" s="6" t="s">
        <v>131</v>
      </c>
      <c r="E117" s="6">
        <v>80</v>
      </c>
      <c r="F117" s="9" t="s">
        <v>138</v>
      </c>
      <c r="G117" s="6"/>
      <c r="H117" s="6"/>
      <c r="I117" s="10"/>
    </row>
    <row r="118" spans="1:9" ht="60" x14ac:dyDescent="0.25">
      <c r="A118" s="6" t="s">
        <v>136</v>
      </c>
      <c r="B118" s="6" t="s">
        <v>137</v>
      </c>
      <c r="C118" s="6" t="s">
        <v>10</v>
      </c>
      <c r="D118" s="6" t="s">
        <v>139</v>
      </c>
      <c r="E118" s="6">
        <v>85</v>
      </c>
      <c r="F118" s="9" t="s">
        <v>150</v>
      </c>
      <c r="G118" s="6"/>
      <c r="H118" s="6"/>
      <c r="I118" s="10"/>
    </row>
    <row r="119" spans="1:9" ht="60" x14ac:dyDescent="0.25">
      <c r="A119" s="6" t="s">
        <v>136</v>
      </c>
      <c r="B119" s="6" t="s">
        <v>137</v>
      </c>
      <c r="C119" s="6" t="s">
        <v>10</v>
      </c>
      <c r="D119" s="6" t="s">
        <v>139</v>
      </c>
      <c r="E119" s="6">
        <v>85</v>
      </c>
      <c r="F119" s="9" t="s">
        <v>151</v>
      </c>
      <c r="G119" s="6"/>
      <c r="H119" s="6"/>
      <c r="I119" s="10"/>
    </row>
    <row r="120" spans="1:9" ht="45" x14ac:dyDescent="0.25">
      <c r="A120" s="6" t="s">
        <v>136</v>
      </c>
      <c r="B120" s="6" t="s">
        <v>137</v>
      </c>
      <c r="C120" s="6" t="s">
        <v>10</v>
      </c>
      <c r="D120" s="6" t="s">
        <v>139</v>
      </c>
      <c r="E120" s="6">
        <v>86</v>
      </c>
      <c r="F120" s="9" t="s">
        <v>152</v>
      </c>
      <c r="G120" s="6"/>
      <c r="H120" s="6"/>
      <c r="I120" s="10"/>
    </row>
    <row r="121" spans="1:9" ht="30" x14ac:dyDescent="0.25">
      <c r="A121" s="6" t="s">
        <v>136</v>
      </c>
      <c r="B121" s="6" t="s">
        <v>137</v>
      </c>
      <c r="C121" s="6" t="s">
        <v>10</v>
      </c>
      <c r="D121" s="6" t="s">
        <v>139</v>
      </c>
      <c r="E121" s="6">
        <v>87</v>
      </c>
      <c r="F121" s="9" t="s">
        <v>153</v>
      </c>
      <c r="G121" s="6"/>
      <c r="H121" s="6"/>
      <c r="I121" s="10"/>
    </row>
    <row r="122" spans="1:9" ht="30" x14ac:dyDescent="0.25">
      <c r="A122" s="6" t="s">
        <v>136</v>
      </c>
      <c r="B122" s="6" t="s">
        <v>137</v>
      </c>
      <c r="C122" s="6" t="s">
        <v>13</v>
      </c>
      <c r="D122" s="6" t="s">
        <v>145</v>
      </c>
      <c r="E122" s="6">
        <v>88</v>
      </c>
      <c r="F122" s="9" t="s">
        <v>146</v>
      </c>
      <c r="G122" s="6"/>
      <c r="H122" s="6"/>
      <c r="I122" s="10"/>
    </row>
    <row r="123" spans="1:9" ht="30" x14ac:dyDescent="0.25">
      <c r="A123" s="6" t="s">
        <v>136</v>
      </c>
      <c r="B123" s="6" t="s">
        <v>137</v>
      </c>
      <c r="C123" s="6" t="s">
        <v>13</v>
      </c>
      <c r="D123" s="6" t="s">
        <v>145</v>
      </c>
      <c r="E123" s="6">
        <v>89</v>
      </c>
      <c r="F123" s="9" t="s">
        <v>154</v>
      </c>
      <c r="G123" s="6"/>
      <c r="H123" s="6"/>
      <c r="I123" s="10"/>
    </row>
    <row r="124" spans="1:9" ht="60" x14ac:dyDescent="0.25">
      <c r="A124" s="6" t="s">
        <v>136</v>
      </c>
      <c r="B124" s="6" t="s">
        <v>137</v>
      </c>
      <c r="C124" s="6" t="s">
        <v>13</v>
      </c>
      <c r="D124" s="6" t="s">
        <v>145</v>
      </c>
      <c r="E124" s="6">
        <v>90</v>
      </c>
      <c r="F124" s="9" t="s">
        <v>147</v>
      </c>
      <c r="G124" s="6"/>
      <c r="H124" s="6"/>
      <c r="I124" s="10"/>
    </row>
    <row r="125" spans="1:9" ht="60" x14ac:dyDescent="0.25">
      <c r="A125" s="6" t="s">
        <v>136</v>
      </c>
      <c r="B125" s="6" t="s">
        <v>137</v>
      </c>
      <c r="C125" s="6" t="s">
        <v>13</v>
      </c>
      <c r="D125" s="6" t="s">
        <v>145</v>
      </c>
      <c r="E125" s="6">
        <v>91</v>
      </c>
      <c r="F125" s="9" t="s">
        <v>155</v>
      </c>
      <c r="G125" s="6"/>
      <c r="H125" s="6"/>
      <c r="I125" s="10"/>
    </row>
    <row r="126" spans="1:9" ht="30" x14ac:dyDescent="0.25">
      <c r="A126" s="6" t="s">
        <v>136</v>
      </c>
      <c r="B126" s="6" t="s">
        <v>137</v>
      </c>
      <c r="C126" s="6" t="s">
        <v>13</v>
      </c>
      <c r="D126" s="6" t="s">
        <v>145</v>
      </c>
      <c r="E126" s="6">
        <v>92</v>
      </c>
      <c r="F126" s="9" t="s">
        <v>148</v>
      </c>
      <c r="G126" s="6"/>
      <c r="H126" s="6"/>
      <c r="I126" s="10"/>
    </row>
    <row r="127" spans="1:9" ht="30" x14ac:dyDescent="0.25">
      <c r="A127" s="6" t="s">
        <v>136</v>
      </c>
      <c r="B127" s="6" t="s">
        <v>137</v>
      </c>
      <c r="C127" s="6" t="s">
        <v>13</v>
      </c>
      <c r="D127" s="6" t="s">
        <v>145</v>
      </c>
      <c r="E127" s="6">
        <v>93</v>
      </c>
      <c r="F127" s="9" t="s">
        <v>156</v>
      </c>
      <c r="G127" s="6"/>
      <c r="H127" s="6"/>
      <c r="I127" s="10"/>
    </row>
    <row r="128" spans="1:9" ht="45" x14ac:dyDescent="0.25">
      <c r="A128" s="6" t="s">
        <v>136</v>
      </c>
      <c r="B128" s="6" t="s">
        <v>137</v>
      </c>
      <c r="C128" s="6" t="s">
        <v>13</v>
      </c>
      <c r="D128" s="6" t="s">
        <v>145</v>
      </c>
      <c r="E128" s="6">
        <v>94</v>
      </c>
      <c r="F128" s="9" t="s">
        <v>157</v>
      </c>
      <c r="G128" s="6"/>
      <c r="H128" s="6"/>
      <c r="I128" s="10"/>
    </row>
    <row r="129" spans="1:9" ht="45" x14ac:dyDescent="0.25">
      <c r="A129" s="6" t="s">
        <v>136</v>
      </c>
      <c r="B129" s="6" t="s">
        <v>137</v>
      </c>
      <c r="C129" s="6" t="s">
        <v>61</v>
      </c>
      <c r="D129" s="6" t="s">
        <v>158</v>
      </c>
      <c r="E129" s="6">
        <v>95</v>
      </c>
      <c r="F129" s="9" t="s">
        <v>159</v>
      </c>
      <c r="G129" s="6"/>
      <c r="H129" s="6"/>
      <c r="I129" s="10"/>
    </row>
    <row r="130" spans="1:9" ht="30" x14ac:dyDescent="0.25">
      <c r="A130" s="6" t="s">
        <v>136</v>
      </c>
      <c r="B130" s="6" t="s">
        <v>137</v>
      </c>
      <c r="C130" s="6" t="s">
        <v>61</v>
      </c>
      <c r="D130" s="6" t="s">
        <v>158</v>
      </c>
      <c r="E130" s="6">
        <v>96</v>
      </c>
      <c r="F130" s="9" t="s">
        <v>160</v>
      </c>
      <c r="G130" s="6"/>
      <c r="H130" s="6"/>
      <c r="I130" s="10"/>
    </row>
    <row r="131" spans="1:9" ht="44.25" customHeight="1" x14ac:dyDescent="0.25">
      <c r="A131" s="6" t="s">
        <v>136</v>
      </c>
      <c r="B131" s="6" t="s">
        <v>137</v>
      </c>
      <c r="C131" s="6" t="s">
        <v>61</v>
      </c>
      <c r="D131" s="6" t="s">
        <v>158</v>
      </c>
      <c r="E131" s="6">
        <v>97</v>
      </c>
      <c r="F131" s="9" t="s">
        <v>149</v>
      </c>
      <c r="G131" s="6"/>
      <c r="H131" s="6"/>
      <c r="I131" s="10"/>
    </row>
    <row r="132" spans="1:9" ht="30" x14ac:dyDescent="0.25">
      <c r="A132" s="6" t="s">
        <v>136</v>
      </c>
      <c r="B132" s="6" t="s">
        <v>137</v>
      </c>
      <c r="C132" s="6" t="s">
        <v>64</v>
      </c>
      <c r="D132" s="6" t="s">
        <v>161</v>
      </c>
      <c r="E132" s="6">
        <v>98</v>
      </c>
      <c r="F132" s="9" t="s">
        <v>162</v>
      </c>
      <c r="G132" s="6"/>
      <c r="H132" s="6"/>
      <c r="I132" s="10"/>
    </row>
    <row r="133" spans="1:9" ht="45" customHeight="1" x14ac:dyDescent="0.25">
      <c r="A133" s="6" t="s">
        <v>136</v>
      </c>
      <c r="B133" s="6" t="s">
        <v>137</v>
      </c>
      <c r="C133" s="6" t="s">
        <v>64</v>
      </c>
      <c r="D133" s="6" t="s">
        <v>161</v>
      </c>
      <c r="E133" s="6">
        <v>101</v>
      </c>
      <c r="F133" s="9" t="s">
        <v>171</v>
      </c>
      <c r="G133" s="6"/>
      <c r="H133" s="6"/>
      <c r="I133" s="10"/>
    </row>
    <row r="134" spans="1:9" ht="60" x14ac:dyDescent="0.25">
      <c r="A134" s="6" t="s">
        <v>136</v>
      </c>
      <c r="B134" s="6" t="s">
        <v>137</v>
      </c>
      <c r="C134" s="6" t="s">
        <v>64</v>
      </c>
      <c r="D134" s="6" t="s">
        <v>161</v>
      </c>
      <c r="E134" s="6">
        <v>102</v>
      </c>
      <c r="F134" s="9" t="s">
        <v>172</v>
      </c>
      <c r="G134" s="6"/>
      <c r="H134" s="6"/>
      <c r="I134" s="10"/>
    </row>
    <row r="135" spans="1:9" ht="30" x14ac:dyDescent="0.25">
      <c r="A135" s="6" t="s">
        <v>136</v>
      </c>
      <c r="B135" s="6" t="s">
        <v>137</v>
      </c>
      <c r="C135" s="6" t="s">
        <v>64</v>
      </c>
      <c r="D135" s="6" t="s">
        <v>161</v>
      </c>
      <c r="E135" s="6">
        <v>103</v>
      </c>
      <c r="F135" s="9" t="s">
        <v>163</v>
      </c>
      <c r="G135" s="6"/>
      <c r="H135" s="6"/>
      <c r="I135" s="10"/>
    </row>
    <row r="136" spans="1:9" ht="30" x14ac:dyDescent="0.25">
      <c r="A136" s="6" t="s">
        <v>136</v>
      </c>
      <c r="B136" s="6" t="s">
        <v>137</v>
      </c>
      <c r="C136" s="6" t="s">
        <v>64</v>
      </c>
      <c r="D136" s="6" t="s">
        <v>161</v>
      </c>
      <c r="E136" s="6">
        <v>105</v>
      </c>
      <c r="F136" s="9" t="s">
        <v>164</v>
      </c>
      <c r="G136" s="6"/>
      <c r="H136" s="6"/>
      <c r="I136" s="10"/>
    </row>
    <row r="137" spans="1:9" ht="30" x14ac:dyDescent="0.25">
      <c r="A137" s="6" t="s">
        <v>136</v>
      </c>
      <c r="B137" s="6" t="s">
        <v>137</v>
      </c>
      <c r="C137" s="6" t="s">
        <v>64</v>
      </c>
      <c r="D137" s="6" t="s">
        <v>161</v>
      </c>
      <c r="E137" s="6">
        <v>106</v>
      </c>
      <c r="F137" s="9" t="s">
        <v>165</v>
      </c>
      <c r="G137" s="6"/>
      <c r="H137" s="6"/>
      <c r="I137" s="10"/>
    </row>
    <row r="138" spans="1:9" ht="30" x14ac:dyDescent="0.25">
      <c r="A138" s="6" t="s">
        <v>136</v>
      </c>
      <c r="B138" s="6" t="s">
        <v>137</v>
      </c>
      <c r="C138" s="6" t="s">
        <v>64</v>
      </c>
      <c r="D138" s="6" t="s">
        <v>161</v>
      </c>
      <c r="E138" s="6">
        <v>107</v>
      </c>
      <c r="F138" s="9" t="s">
        <v>173</v>
      </c>
      <c r="G138" s="6"/>
      <c r="H138" s="6"/>
      <c r="I138" s="10"/>
    </row>
    <row r="139" spans="1:9" ht="45" x14ac:dyDescent="0.25">
      <c r="A139" s="6" t="s">
        <v>136</v>
      </c>
      <c r="B139" s="6" t="s">
        <v>137</v>
      </c>
      <c r="C139" s="6" t="s">
        <v>136</v>
      </c>
      <c r="D139" s="6" t="s">
        <v>166</v>
      </c>
      <c r="E139" s="6">
        <v>108</v>
      </c>
      <c r="F139" s="9" t="s">
        <v>167</v>
      </c>
      <c r="G139" s="6"/>
      <c r="H139" s="6"/>
      <c r="I139" s="10"/>
    </row>
    <row r="140" spans="1:9" ht="30" x14ac:dyDescent="0.25">
      <c r="A140" s="6" t="s">
        <v>136</v>
      </c>
      <c r="B140" s="6" t="s">
        <v>137</v>
      </c>
      <c r="C140" s="6" t="s">
        <v>136</v>
      </c>
      <c r="D140" s="6" t="s">
        <v>166</v>
      </c>
      <c r="E140" s="6">
        <v>109</v>
      </c>
      <c r="F140" s="9" t="s">
        <v>168</v>
      </c>
      <c r="G140" s="6"/>
      <c r="H140" s="6"/>
      <c r="I140" s="10"/>
    </row>
    <row r="141" spans="1:9" ht="30" x14ac:dyDescent="0.25">
      <c r="A141" s="6" t="s">
        <v>136</v>
      </c>
      <c r="B141" s="6" t="s">
        <v>137</v>
      </c>
      <c r="C141" s="6" t="s">
        <v>136</v>
      </c>
      <c r="D141" s="6" t="s">
        <v>166</v>
      </c>
      <c r="E141" s="6">
        <v>110</v>
      </c>
      <c r="F141" s="9" t="s">
        <v>174</v>
      </c>
      <c r="G141" s="6"/>
      <c r="H141" s="6"/>
      <c r="I141" s="10"/>
    </row>
    <row r="142" spans="1:9" ht="60" x14ac:dyDescent="0.25">
      <c r="A142" s="6" t="s">
        <v>136</v>
      </c>
      <c r="B142" s="6" t="s">
        <v>137</v>
      </c>
      <c r="C142" s="6" t="s">
        <v>136</v>
      </c>
      <c r="D142" s="6" t="s">
        <v>166</v>
      </c>
      <c r="E142" s="6">
        <v>113</v>
      </c>
      <c r="F142" s="9" t="s">
        <v>169</v>
      </c>
      <c r="G142" s="6"/>
      <c r="H142" s="6"/>
      <c r="I142" s="10"/>
    </row>
    <row r="143" spans="1:9" ht="30" x14ac:dyDescent="0.25">
      <c r="A143" s="6" t="s">
        <v>136</v>
      </c>
      <c r="B143" s="6" t="s">
        <v>137</v>
      </c>
      <c r="C143" s="6" t="s">
        <v>72</v>
      </c>
      <c r="D143" s="6" t="s">
        <v>170</v>
      </c>
      <c r="E143" s="6">
        <v>114</v>
      </c>
      <c r="F143" s="9" t="s">
        <v>175</v>
      </c>
      <c r="G143" s="6"/>
      <c r="H143" s="6"/>
      <c r="I143" s="10"/>
    </row>
    <row r="144" spans="1:9" ht="30" x14ac:dyDescent="0.25">
      <c r="A144" s="6" t="s">
        <v>136</v>
      </c>
      <c r="B144" s="6" t="s">
        <v>137</v>
      </c>
      <c r="C144" s="6" t="s">
        <v>72</v>
      </c>
      <c r="D144" s="6" t="s">
        <v>170</v>
      </c>
      <c r="E144" s="6">
        <v>115</v>
      </c>
      <c r="F144" s="9" t="s">
        <v>176</v>
      </c>
      <c r="G144" s="6"/>
      <c r="H144" s="6"/>
      <c r="I144" s="10"/>
    </row>
    <row r="145" spans="1:9" ht="30" x14ac:dyDescent="0.25">
      <c r="A145" s="6" t="s">
        <v>136</v>
      </c>
      <c r="B145" s="6" t="s">
        <v>137</v>
      </c>
      <c r="C145" s="6" t="s">
        <v>72</v>
      </c>
      <c r="D145" s="6" t="s">
        <v>170</v>
      </c>
      <c r="E145" s="6">
        <v>116</v>
      </c>
      <c r="F145" s="9" t="s">
        <v>177</v>
      </c>
      <c r="G145" s="6"/>
      <c r="H145" s="6"/>
      <c r="I145" s="10"/>
    </row>
    <row r="146" spans="1:9" ht="30" x14ac:dyDescent="0.25">
      <c r="A146" s="6" t="s">
        <v>136</v>
      </c>
      <c r="B146" s="6" t="s">
        <v>137</v>
      </c>
      <c r="C146" s="6" t="s">
        <v>72</v>
      </c>
      <c r="D146" s="6" t="s">
        <v>170</v>
      </c>
      <c r="E146" s="6">
        <v>117</v>
      </c>
      <c r="F146" s="9" t="s">
        <v>178</v>
      </c>
      <c r="G146" s="6"/>
      <c r="H146" s="6"/>
      <c r="I146" s="10"/>
    </row>
    <row r="147" spans="1:9" ht="30" x14ac:dyDescent="0.25">
      <c r="A147" s="6" t="s">
        <v>136</v>
      </c>
      <c r="B147" s="6" t="s">
        <v>137</v>
      </c>
      <c r="C147" s="6" t="s">
        <v>72</v>
      </c>
      <c r="D147" s="6" t="s">
        <v>170</v>
      </c>
      <c r="E147" s="6">
        <v>119</v>
      </c>
      <c r="F147" s="9" t="s">
        <v>179</v>
      </c>
      <c r="G147" s="6"/>
      <c r="H147" s="6"/>
      <c r="I147" s="10"/>
    </row>
    <row r="148" spans="1:9" ht="30" x14ac:dyDescent="0.25">
      <c r="A148" s="6" t="s">
        <v>136</v>
      </c>
      <c r="B148" s="6" t="s">
        <v>137</v>
      </c>
      <c r="C148" s="6" t="s">
        <v>72</v>
      </c>
      <c r="D148" s="6" t="s">
        <v>170</v>
      </c>
      <c r="E148" s="6">
        <v>120</v>
      </c>
      <c r="F148" s="9" t="s">
        <v>181</v>
      </c>
      <c r="G148" s="6"/>
      <c r="H148" s="6"/>
      <c r="I148" s="10"/>
    </row>
    <row r="149" spans="1:9" ht="60" x14ac:dyDescent="0.25">
      <c r="A149" s="6" t="s">
        <v>72</v>
      </c>
      <c r="B149" s="6" t="s">
        <v>180</v>
      </c>
      <c r="C149" s="6" t="s">
        <v>10</v>
      </c>
      <c r="D149" s="6" t="s">
        <v>131</v>
      </c>
      <c r="E149" s="6">
        <v>123</v>
      </c>
      <c r="F149" s="9" t="s">
        <v>186</v>
      </c>
      <c r="G149" s="6"/>
      <c r="H149" s="6"/>
      <c r="I149" s="10"/>
    </row>
    <row r="150" spans="1:9" ht="30" x14ac:dyDescent="0.25">
      <c r="A150" s="6" t="s">
        <v>72</v>
      </c>
      <c r="B150" s="6" t="s">
        <v>180</v>
      </c>
      <c r="C150" s="6" t="s">
        <v>13</v>
      </c>
      <c r="D150" s="6" t="s">
        <v>182</v>
      </c>
      <c r="E150" s="6">
        <v>124</v>
      </c>
      <c r="F150" s="9" t="s">
        <v>187</v>
      </c>
      <c r="G150" s="6"/>
      <c r="H150" s="6"/>
      <c r="I150" s="10"/>
    </row>
    <row r="151" spans="1:9" ht="30" x14ac:dyDescent="0.25">
      <c r="A151" s="6" t="s">
        <v>72</v>
      </c>
      <c r="B151" s="6" t="s">
        <v>180</v>
      </c>
      <c r="C151" s="6" t="s">
        <v>13</v>
      </c>
      <c r="D151" s="6" t="s">
        <v>182</v>
      </c>
      <c r="E151" s="6">
        <v>125</v>
      </c>
      <c r="F151" s="9" t="s">
        <v>188</v>
      </c>
      <c r="G151" s="6"/>
      <c r="H151" s="6"/>
      <c r="I151" s="10"/>
    </row>
    <row r="152" spans="1:9" ht="45" x14ac:dyDescent="0.25">
      <c r="A152" s="6" t="s">
        <v>72</v>
      </c>
      <c r="B152" s="6" t="s">
        <v>180</v>
      </c>
      <c r="C152" s="6" t="s">
        <v>13</v>
      </c>
      <c r="D152" s="6" t="s">
        <v>182</v>
      </c>
      <c r="E152" s="6">
        <v>126</v>
      </c>
      <c r="F152" s="9" t="s">
        <v>189</v>
      </c>
      <c r="G152" s="6"/>
      <c r="H152" s="6"/>
      <c r="I152" s="10"/>
    </row>
    <row r="153" spans="1:9" ht="59.25" customHeight="1" x14ac:dyDescent="0.25">
      <c r="A153" s="6" t="s">
        <v>72</v>
      </c>
      <c r="B153" s="6" t="s">
        <v>180</v>
      </c>
      <c r="C153" s="6" t="s">
        <v>13</v>
      </c>
      <c r="D153" s="6" t="s">
        <v>182</v>
      </c>
      <c r="E153" s="6">
        <v>127</v>
      </c>
      <c r="F153" s="9" t="s">
        <v>190</v>
      </c>
      <c r="G153" s="6"/>
      <c r="H153" s="6"/>
      <c r="I153" s="10"/>
    </row>
    <row r="154" spans="1:9" ht="30" x14ac:dyDescent="0.25">
      <c r="A154" s="6" t="s">
        <v>72</v>
      </c>
      <c r="B154" s="6" t="s">
        <v>180</v>
      </c>
      <c r="C154" s="6" t="s">
        <v>13</v>
      </c>
      <c r="D154" s="6" t="s">
        <v>182</v>
      </c>
      <c r="E154" s="6">
        <v>128</v>
      </c>
      <c r="F154" s="9" t="s">
        <v>191</v>
      </c>
      <c r="G154" s="6"/>
      <c r="H154" s="6"/>
      <c r="I154" s="10"/>
    </row>
    <row r="155" spans="1:9" ht="30" x14ac:dyDescent="0.25">
      <c r="A155" s="6" t="s">
        <v>72</v>
      </c>
      <c r="B155" s="6" t="s">
        <v>180</v>
      </c>
      <c r="C155" s="6" t="s">
        <v>13</v>
      </c>
      <c r="D155" s="6" t="s">
        <v>182</v>
      </c>
      <c r="E155" s="6">
        <v>129</v>
      </c>
      <c r="F155" s="9" t="s">
        <v>192</v>
      </c>
      <c r="G155" s="6"/>
      <c r="H155" s="6"/>
      <c r="I155" s="10"/>
    </row>
    <row r="156" spans="1:9" ht="34.5" customHeight="1" x14ac:dyDescent="0.25">
      <c r="A156" s="6" t="s">
        <v>72</v>
      </c>
      <c r="B156" s="6" t="s">
        <v>180</v>
      </c>
      <c r="C156" s="6" t="s">
        <v>13</v>
      </c>
      <c r="D156" s="6" t="s">
        <v>182</v>
      </c>
      <c r="E156" s="6">
        <v>130</v>
      </c>
      <c r="F156" s="9" t="s">
        <v>193</v>
      </c>
      <c r="G156" s="6"/>
      <c r="H156" s="6"/>
      <c r="I156" s="10"/>
    </row>
    <row r="157" spans="1:9" ht="30" x14ac:dyDescent="0.25">
      <c r="A157" s="6" t="s">
        <v>72</v>
      </c>
      <c r="B157" s="6" t="s">
        <v>180</v>
      </c>
      <c r="C157" s="6" t="s">
        <v>13</v>
      </c>
      <c r="D157" s="6" t="s">
        <v>182</v>
      </c>
      <c r="E157" s="6">
        <v>131</v>
      </c>
      <c r="F157" s="9" t="s">
        <v>194</v>
      </c>
      <c r="G157" s="6"/>
      <c r="H157" s="6"/>
      <c r="I157" s="10"/>
    </row>
    <row r="158" spans="1:9" x14ac:dyDescent="0.25">
      <c r="A158" s="6" t="s">
        <v>72</v>
      </c>
      <c r="B158" s="6" t="s">
        <v>180</v>
      </c>
      <c r="C158" s="6" t="s">
        <v>13</v>
      </c>
      <c r="D158" s="6" t="s">
        <v>182</v>
      </c>
      <c r="E158" s="6">
        <v>132</v>
      </c>
      <c r="F158" s="9" t="s">
        <v>195</v>
      </c>
      <c r="G158" s="6"/>
      <c r="H158" s="6"/>
      <c r="I158" s="10"/>
    </row>
    <row r="159" spans="1:9" ht="30" x14ac:dyDescent="0.25">
      <c r="A159" s="6" t="s">
        <v>72</v>
      </c>
      <c r="B159" s="6" t="s">
        <v>180</v>
      </c>
      <c r="C159" s="6" t="s">
        <v>13</v>
      </c>
      <c r="D159" s="6" t="s">
        <v>182</v>
      </c>
      <c r="E159" s="6">
        <v>135</v>
      </c>
      <c r="F159" s="9" t="s">
        <v>183</v>
      </c>
      <c r="G159" s="6"/>
      <c r="H159" s="6"/>
      <c r="I159" s="10"/>
    </row>
    <row r="160" spans="1:9" ht="30" x14ac:dyDescent="0.25">
      <c r="A160" s="6" t="s">
        <v>72</v>
      </c>
      <c r="B160" s="6" t="s">
        <v>180</v>
      </c>
      <c r="C160" s="6" t="s">
        <v>13</v>
      </c>
      <c r="D160" s="6" t="s">
        <v>182</v>
      </c>
      <c r="E160" s="6">
        <v>136</v>
      </c>
      <c r="F160" s="9" t="s">
        <v>184</v>
      </c>
      <c r="G160" s="6"/>
      <c r="H160" s="6"/>
      <c r="I160" s="10"/>
    </row>
    <row r="161" spans="1:9" ht="30" x14ac:dyDescent="0.25">
      <c r="A161" s="6" t="s">
        <v>72</v>
      </c>
      <c r="B161" s="6" t="s">
        <v>180</v>
      </c>
      <c r="C161" s="6" t="s">
        <v>13</v>
      </c>
      <c r="D161" s="6" t="s">
        <v>182</v>
      </c>
      <c r="E161" s="6">
        <v>137</v>
      </c>
      <c r="F161" s="9" t="s">
        <v>196</v>
      </c>
      <c r="G161" s="6"/>
      <c r="H161" s="6"/>
      <c r="I161" s="10"/>
    </row>
    <row r="162" spans="1:9" ht="30" x14ac:dyDescent="0.25">
      <c r="A162" s="6" t="s">
        <v>72</v>
      </c>
      <c r="B162" s="6" t="s">
        <v>180</v>
      </c>
      <c r="C162" s="6" t="s">
        <v>61</v>
      </c>
      <c r="D162" s="6" t="s">
        <v>185</v>
      </c>
      <c r="E162" s="6">
        <v>138</v>
      </c>
      <c r="F162" s="9" t="s">
        <v>208</v>
      </c>
      <c r="G162" s="6"/>
      <c r="H162" s="6"/>
      <c r="I162" s="10"/>
    </row>
    <row r="163" spans="1:9" ht="30" x14ac:dyDescent="0.25">
      <c r="A163" s="6" t="s">
        <v>72</v>
      </c>
      <c r="B163" s="6" t="s">
        <v>180</v>
      </c>
      <c r="C163" s="6" t="s">
        <v>61</v>
      </c>
      <c r="D163" s="6" t="s">
        <v>185</v>
      </c>
      <c r="E163" s="6">
        <v>141</v>
      </c>
      <c r="F163" s="9" t="s">
        <v>209</v>
      </c>
      <c r="G163" s="6"/>
      <c r="H163" s="6"/>
      <c r="I163" s="10"/>
    </row>
    <row r="164" spans="1:9" ht="30" customHeight="1" x14ac:dyDescent="0.25">
      <c r="A164" s="6" t="s">
        <v>72</v>
      </c>
      <c r="B164" s="6" t="s">
        <v>180</v>
      </c>
      <c r="C164" s="6" t="s">
        <v>61</v>
      </c>
      <c r="D164" s="6" t="s">
        <v>185</v>
      </c>
      <c r="E164" s="6">
        <v>143</v>
      </c>
      <c r="F164" s="9" t="s">
        <v>210</v>
      </c>
      <c r="G164" s="6"/>
      <c r="H164" s="6"/>
      <c r="I164" s="10"/>
    </row>
    <row r="165" spans="1:9" ht="20.25" customHeight="1" x14ac:dyDescent="0.25">
      <c r="A165" s="6" t="s">
        <v>72</v>
      </c>
      <c r="B165" s="6" t="s">
        <v>180</v>
      </c>
      <c r="C165" s="6" t="s">
        <v>61</v>
      </c>
      <c r="D165" s="6" t="s">
        <v>185</v>
      </c>
      <c r="E165" s="6">
        <v>143</v>
      </c>
      <c r="F165" s="9" t="s">
        <v>197</v>
      </c>
      <c r="G165" s="6"/>
      <c r="H165" s="6"/>
      <c r="I165" s="10"/>
    </row>
    <row r="166" spans="1:9" ht="45" x14ac:dyDescent="0.25">
      <c r="A166" s="6" t="s">
        <v>72</v>
      </c>
      <c r="B166" s="6" t="s">
        <v>180</v>
      </c>
      <c r="C166" s="6" t="s">
        <v>64</v>
      </c>
      <c r="D166" s="10" t="s">
        <v>211</v>
      </c>
      <c r="E166" s="6">
        <v>144</v>
      </c>
      <c r="F166" s="9" t="s">
        <v>212</v>
      </c>
      <c r="G166" s="6"/>
      <c r="H166" s="6"/>
      <c r="I166" s="10"/>
    </row>
    <row r="167" spans="1:9" ht="45" x14ac:dyDescent="0.25">
      <c r="A167" s="6" t="s">
        <v>72</v>
      </c>
      <c r="B167" s="6" t="s">
        <v>180</v>
      </c>
      <c r="C167" s="6" t="s">
        <v>64</v>
      </c>
      <c r="D167" s="10" t="s">
        <v>211</v>
      </c>
      <c r="E167" s="6">
        <v>145</v>
      </c>
      <c r="F167" s="9" t="s">
        <v>213</v>
      </c>
      <c r="G167" s="6"/>
      <c r="H167" s="6"/>
      <c r="I167" s="10"/>
    </row>
    <row r="168" spans="1:9" ht="45" x14ac:dyDescent="0.25">
      <c r="A168" s="6" t="s">
        <v>72</v>
      </c>
      <c r="B168" s="6" t="s">
        <v>180</v>
      </c>
      <c r="C168" s="6" t="s">
        <v>136</v>
      </c>
      <c r="D168" s="6" t="s">
        <v>214</v>
      </c>
      <c r="E168" s="6">
        <v>146</v>
      </c>
      <c r="F168" s="9" t="s">
        <v>215</v>
      </c>
      <c r="G168" s="6"/>
      <c r="H168" s="6"/>
      <c r="I168" s="10"/>
    </row>
    <row r="169" spans="1:9" ht="30" x14ac:dyDescent="0.25">
      <c r="A169" s="6" t="s">
        <v>72</v>
      </c>
      <c r="B169" s="6" t="s">
        <v>180</v>
      </c>
      <c r="C169" s="6" t="s">
        <v>136</v>
      </c>
      <c r="D169" s="6" t="s">
        <v>214</v>
      </c>
      <c r="E169" s="6">
        <v>147</v>
      </c>
      <c r="F169" s="9" t="s">
        <v>216</v>
      </c>
      <c r="G169" s="6"/>
      <c r="H169" s="6"/>
      <c r="I169" s="10"/>
    </row>
    <row r="170" spans="1:9" ht="30" x14ac:dyDescent="0.25">
      <c r="A170" s="6" t="s">
        <v>72</v>
      </c>
      <c r="B170" s="6" t="s">
        <v>180</v>
      </c>
      <c r="C170" s="6" t="s">
        <v>136</v>
      </c>
      <c r="D170" s="6" t="s">
        <v>214</v>
      </c>
      <c r="E170" s="6">
        <v>150</v>
      </c>
      <c r="F170" s="9" t="s">
        <v>198</v>
      </c>
      <c r="G170" s="6"/>
      <c r="H170" s="6"/>
      <c r="I170" s="10"/>
    </row>
    <row r="171" spans="1:9" ht="30" x14ac:dyDescent="0.25">
      <c r="A171" s="6" t="s">
        <v>72</v>
      </c>
      <c r="B171" s="6" t="s">
        <v>180</v>
      </c>
      <c r="C171" s="6" t="s">
        <v>136</v>
      </c>
      <c r="D171" s="6" t="s">
        <v>214</v>
      </c>
      <c r="E171" s="6">
        <v>151</v>
      </c>
      <c r="F171" s="9" t="s">
        <v>199</v>
      </c>
      <c r="G171" s="6"/>
      <c r="H171" s="6"/>
      <c r="I171" s="10"/>
    </row>
    <row r="172" spans="1:9" x14ac:dyDescent="0.25">
      <c r="A172" s="6" t="s">
        <v>72</v>
      </c>
      <c r="B172" s="6" t="s">
        <v>180</v>
      </c>
      <c r="C172" s="6" t="s">
        <v>136</v>
      </c>
      <c r="D172" s="6" t="s">
        <v>214</v>
      </c>
      <c r="E172" s="6">
        <v>152</v>
      </c>
      <c r="F172" s="9" t="s">
        <v>200</v>
      </c>
      <c r="G172" s="6"/>
      <c r="H172" s="6"/>
      <c r="I172" s="10"/>
    </row>
    <row r="173" spans="1:9" ht="30" x14ac:dyDescent="0.25">
      <c r="A173" s="6" t="s">
        <v>72</v>
      </c>
      <c r="B173" s="6" t="s">
        <v>180</v>
      </c>
      <c r="C173" s="6" t="s">
        <v>136</v>
      </c>
      <c r="D173" s="6" t="s">
        <v>214</v>
      </c>
      <c r="E173" s="6">
        <v>153</v>
      </c>
      <c r="F173" s="9" t="s">
        <v>217</v>
      </c>
      <c r="G173" s="6"/>
      <c r="H173" s="6"/>
      <c r="I173" s="10"/>
    </row>
    <row r="174" spans="1:9" ht="30" x14ac:dyDescent="0.25">
      <c r="A174" s="6" t="s">
        <v>72</v>
      </c>
      <c r="B174" s="6" t="s">
        <v>180</v>
      </c>
      <c r="C174" s="6" t="s">
        <v>136</v>
      </c>
      <c r="D174" s="6" t="s">
        <v>214</v>
      </c>
      <c r="E174" s="6">
        <v>154</v>
      </c>
      <c r="F174" s="9" t="s">
        <v>218</v>
      </c>
      <c r="G174" s="6"/>
      <c r="H174" s="6"/>
      <c r="I174" s="10"/>
    </row>
    <row r="175" spans="1:9" ht="30" x14ac:dyDescent="0.25">
      <c r="A175" s="6" t="s">
        <v>72</v>
      </c>
      <c r="B175" s="6" t="s">
        <v>180</v>
      </c>
      <c r="C175" s="6" t="s">
        <v>136</v>
      </c>
      <c r="D175" s="6" t="s">
        <v>214</v>
      </c>
      <c r="E175" s="6">
        <v>156</v>
      </c>
      <c r="F175" s="9" t="s">
        <v>201</v>
      </c>
      <c r="G175" s="6"/>
      <c r="H175" s="6"/>
      <c r="I175" s="10"/>
    </row>
    <row r="176" spans="1:9" ht="30" x14ac:dyDescent="0.25">
      <c r="A176" s="6" t="s">
        <v>72</v>
      </c>
      <c r="B176" s="6" t="s">
        <v>180</v>
      </c>
      <c r="C176" s="6" t="s">
        <v>136</v>
      </c>
      <c r="D176" s="6" t="s">
        <v>214</v>
      </c>
      <c r="E176" s="6">
        <v>157</v>
      </c>
      <c r="F176" s="9" t="s">
        <v>219</v>
      </c>
      <c r="G176" s="6"/>
      <c r="H176" s="6"/>
      <c r="I176" s="10"/>
    </row>
    <row r="177" spans="1:9" ht="30" x14ac:dyDescent="0.25">
      <c r="A177" s="6" t="s">
        <v>72</v>
      </c>
      <c r="B177" s="6" t="s">
        <v>180</v>
      </c>
      <c r="C177" s="6" t="s">
        <v>136</v>
      </c>
      <c r="D177" s="6" t="s">
        <v>214</v>
      </c>
      <c r="E177" s="6">
        <v>158</v>
      </c>
      <c r="F177" s="9" t="s">
        <v>202</v>
      </c>
      <c r="G177" s="6"/>
      <c r="H177" s="6"/>
      <c r="I177" s="10"/>
    </row>
    <row r="178" spans="1:9" ht="30" x14ac:dyDescent="0.25">
      <c r="A178" s="6" t="s">
        <v>72</v>
      </c>
      <c r="B178" s="6" t="s">
        <v>180</v>
      </c>
      <c r="C178" s="6" t="s">
        <v>136</v>
      </c>
      <c r="D178" s="6" t="s">
        <v>214</v>
      </c>
      <c r="E178" s="6">
        <v>159</v>
      </c>
      <c r="F178" s="9" t="s">
        <v>203</v>
      </c>
      <c r="G178" s="6"/>
      <c r="H178" s="6"/>
      <c r="I178" s="10"/>
    </row>
    <row r="179" spans="1:9" ht="30" x14ac:dyDescent="0.25">
      <c r="A179" s="6" t="s">
        <v>72</v>
      </c>
      <c r="B179" s="6" t="s">
        <v>180</v>
      </c>
      <c r="C179" s="6" t="s">
        <v>136</v>
      </c>
      <c r="D179" s="6" t="s">
        <v>214</v>
      </c>
      <c r="E179" s="6">
        <v>160</v>
      </c>
      <c r="F179" s="9" t="s">
        <v>204</v>
      </c>
      <c r="G179" s="6"/>
      <c r="H179" s="6"/>
      <c r="I179" s="10"/>
    </row>
    <row r="180" spans="1:9" ht="45" x14ac:dyDescent="0.25">
      <c r="A180" s="6" t="s">
        <v>72</v>
      </c>
      <c r="B180" s="6" t="s">
        <v>180</v>
      </c>
      <c r="C180" s="6" t="s">
        <v>72</v>
      </c>
      <c r="D180" s="10" t="s">
        <v>205</v>
      </c>
      <c r="E180" s="6">
        <v>162</v>
      </c>
      <c r="F180" s="9" t="s">
        <v>206</v>
      </c>
      <c r="G180" s="6"/>
      <c r="H180" s="6"/>
      <c r="I180" s="10"/>
    </row>
    <row r="181" spans="1:9" ht="45" x14ac:dyDescent="0.25">
      <c r="A181" s="6" t="s">
        <v>72</v>
      </c>
      <c r="B181" s="6" t="s">
        <v>180</v>
      </c>
      <c r="C181" s="6" t="s">
        <v>72</v>
      </c>
      <c r="D181" s="10" t="s">
        <v>205</v>
      </c>
      <c r="E181" s="6">
        <v>164</v>
      </c>
      <c r="F181" s="9" t="s">
        <v>220</v>
      </c>
      <c r="G181" s="6"/>
      <c r="H181" s="6"/>
      <c r="I181" s="10"/>
    </row>
    <row r="182" spans="1:9" ht="45" x14ac:dyDescent="0.25">
      <c r="A182" s="6" t="s">
        <v>72</v>
      </c>
      <c r="B182" s="6" t="s">
        <v>180</v>
      </c>
      <c r="C182" s="6" t="s">
        <v>72</v>
      </c>
      <c r="D182" s="10" t="s">
        <v>205</v>
      </c>
      <c r="E182" s="6">
        <v>168</v>
      </c>
      <c r="F182" s="9" t="s">
        <v>221</v>
      </c>
      <c r="G182" s="6"/>
      <c r="H182" s="6"/>
      <c r="I182" s="10"/>
    </row>
    <row r="183" spans="1:9" ht="45" x14ac:dyDescent="0.25">
      <c r="A183" s="6" t="s">
        <v>72</v>
      </c>
      <c r="B183" s="6" t="s">
        <v>180</v>
      </c>
      <c r="C183" s="6" t="s">
        <v>72</v>
      </c>
      <c r="D183" s="10" t="s">
        <v>205</v>
      </c>
      <c r="E183" s="6">
        <v>168</v>
      </c>
      <c r="F183" s="9" t="s">
        <v>222</v>
      </c>
      <c r="G183" s="6"/>
      <c r="H183" s="6"/>
      <c r="I183" s="10"/>
    </row>
    <row r="184" spans="1:9" ht="45" x14ac:dyDescent="0.25">
      <c r="A184" s="6" t="s">
        <v>77</v>
      </c>
      <c r="B184" s="6" t="s">
        <v>223</v>
      </c>
      <c r="C184" s="6" t="s">
        <v>10</v>
      </c>
      <c r="D184" s="6" t="s">
        <v>207</v>
      </c>
      <c r="E184" s="6">
        <v>169</v>
      </c>
      <c r="F184" s="9" t="s">
        <v>229</v>
      </c>
      <c r="G184" s="6"/>
      <c r="H184" s="6"/>
      <c r="I184" s="10"/>
    </row>
    <row r="185" spans="1:9" ht="45" x14ac:dyDescent="0.25">
      <c r="A185" s="6" t="s">
        <v>77</v>
      </c>
      <c r="B185" s="6" t="s">
        <v>223</v>
      </c>
      <c r="C185" s="6" t="s">
        <v>10</v>
      </c>
      <c r="D185" s="6" t="s">
        <v>207</v>
      </c>
      <c r="E185" s="6">
        <v>170</v>
      </c>
      <c r="F185" s="9" t="s">
        <v>230</v>
      </c>
      <c r="G185" s="6"/>
      <c r="H185" s="6"/>
      <c r="I185" s="10"/>
    </row>
    <row r="186" spans="1:9" ht="45" customHeight="1" x14ac:dyDescent="0.25">
      <c r="A186" s="6" t="s">
        <v>77</v>
      </c>
      <c r="B186" s="6" t="s">
        <v>223</v>
      </c>
      <c r="C186" s="6" t="s">
        <v>10</v>
      </c>
      <c r="D186" s="6" t="s">
        <v>207</v>
      </c>
      <c r="E186" s="6">
        <v>171</v>
      </c>
      <c r="F186" s="9" t="s">
        <v>231</v>
      </c>
      <c r="G186" s="6"/>
      <c r="H186" s="6"/>
      <c r="I186" s="10"/>
    </row>
    <row r="187" spans="1:9" ht="45" x14ac:dyDescent="0.25">
      <c r="A187" s="6" t="s">
        <v>77</v>
      </c>
      <c r="B187" s="6" t="s">
        <v>223</v>
      </c>
      <c r="C187" s="6" t="s">
        <v>10</v>
      </c>
      <c r="D187" s="6" t="s">
        <v>207</v>
      </c>
      <c r="E187" s="6">
        <v>172</v>
      </c>
      <c r="F187" s="9" t="s">
        <v>224</v>
      </c>
      <c r="G187" s="6"/>
      <c r="H187" s="6"/>
      <c r="I187" s="10"/>
    </row>
    <row r="188" spans="1:9" ht="30" x14ac:dyDescent="0.25">
      <c r="A188" s="6" t="s">
        <v>77</v>
      </c>
      <c r="B188" s="6" t="s">
        <v>223</v>
      </c>
      <c r="C188" s="6" t="s">
        <v>10</v>
      </c>
      <c r="D188" s="6" t="s">
        <v>207</v>
      </c>
      <c r="E188" s="6">
        <v>174</v>
      </c>
      <c r="F188" s="9" t="s">
        <v>225</v>
      </c>
      <c r="G188" s="6"/>
      <c r="H188" s="6"/>
      <c r="I188" s="10"/>
    </row>
    <row r="189" spans="1:9" ht="30" x14ac:dyDescent="0.25">
      <c r="A189" s="6" t="s">
        <v>77</v>
      </c>
      <c r="B189" s="6" t="s">
        <v>223</v>
      </c>
      <c r="C189" s="6" t="s">
        <v>10</v>
      </c>
      <c r="D189" s="6" t="s">
        <v>207</v>
      </c>
      <c r="E189" s="6">
        <v>175</v>
      </c>
      <c r="F189" s="9" t="s">
        <v>232</v>
      </c>
      <c r="G189" s="6"/>
      <c r="H189" s="6"/>
      <c r="I189" s="10"/>
    </row>
    <row r="190" spans="1:9" ht="75" x14ac:dyDescent="0.25">
      <c r="A190" s="6" t="s">
        <v>77</v>
      </c>
      <c r="B190" s="6" t="s">
        <v>223</v>
      </c>
      <c r="C190" s="6" t="s">
        <v>10</v>
      </c>
      <c r="D190" s="6" t="s">
        <v>207</v>
      </c>
      <c r="E190" s="6">
        <v>180</v>
      </c>
      <c r="F190" s="9" t="s">
        <v>226</v>
      </c>
      <c r="G190" s="6"/>
      <c r="H190" s="6"/>
      <c r="I190" s="10"/>
    </row>
    <row r="191" spans="1:9" ht="35.25" customHeight="1" x14ac:dyDescent="0.25">
      <c r="A191" s="6" t="s">
        <v>77</v>
      </c>
      <c r="B191" s="6" t="s">
        <v>223</v>
      </c>
      <c r="C191" s="6" t="s">
        <v>10</v>
      </c>
      <c r="D191" s="6" t="s">
        <v>207</v>
      </c>
      <c r="E191" s="6">
        <v>184</v>
      </c>
      <c r="F191" s="9" t="s">
        <v>227</v>
      </c>
      <c r="G191" s="6"/>
      <c r="H191" s="6"/>
      <c r="I191" s="10"/>
    </row>
    <row r="192" spans="1:9" ht="30" x14ac:dyDescent="0.25">
      <c r="A192" s="6" t="s">
        <v>77</v>
      </c>
      <c r="B192" s="6" t="s">
        <v>223</v>
      </c>
      <c r="C192" s="6" t="s">
        <v>10</v>
      </c>
      <c r="D192" s="6" t="s">
        <v>207</v>
      </c>
      <c r="E192" s="6">
        <v>185</v>
      </c>
      <c r="F192" s="9" t="s">
        <v>233</v>
      </c>
      <c r="G192" s="6"/>
      <c r="H192" s="6"/>
      <c r="I192" s="10"/>
    </row>
    <row r="193" spans="1:9" ht="45" x14ac:dyDescent="0.25">
      <c r="A193" s="6" t="s">
        <v>77</v>
      </c>
      <c r="B193" s="6" t="s">
        <v>223</v>
      </c>
      <c r="C193" s="6" t="s">
        <v>13</v>
      </c>
      <c r="D193" s="6" t="s">
        <v>228</v>
      </c>
      <c r="E193" s="6">
        <v>186</v>
      </c>
      <c r="F193" s="9" t="s">
        <v>234</v>
      </c>
      <c r="G193" s="6"/>
      <c r="H193" s="6"/>
      <c r="I193" s="10"/>
    </row>
    <row r="194" spans="1:9" ht="30" x14ac:dyDescent="0.25">
      <c r="A194" s="6" t="s">
        <v>77</v>
      </c>
      <c r="B194" s="6" t="s">
        <v>223</v>
      </c>
      <c r="C194" s="6" t="s">
        <v>13</v>
      </c>
      <c r="D194" s="6" t="s">
        <v>228</v>
      </c>
      <c r="E194" s="6">
        <v>187</v>
      </c>
      <c r="F194" s="9" t="s">
        <v>235</v>
      </c>
      <c r="G194" s="6"/>
      <c r="H194" s="6"/>
      <c r="I194" s="10"/>
    </row>
    <row r="195" spans="1:9" ht="30" x14ac:dyDescent="0.25">
      <c r="A195" s="6" t="s">
        <v>89</v>
      </c>
      <c r="B195" s="6" t="s">
        <v>236</v>
      </c>
      <c r="C195" s="6" t="s">
        <v>10</v>
      </c>
      <c r="D195" s="6" t="s">
        <v>11</v>
      </c>
      <c r="E195" s="6">
        <v>188</v>
      </c>
      <c r="F195" s="9" t="s">
        <v>246</v>
      </c>
      <c r="G195" s="6"/>
      <c r="H195" s="6"/>
      <c r="I195" s="10"/>
    </row>
    <row r="196" spans="1:9" ht="31.5" customHeight="1" x14ac:dyDescent="0.25">
      <c r="A196" s="6" t="s">
        <v>89</v>
      </c>
      <c r="B196" s="6" t="s">
        <v>236</v>
      </c>
      <c r="C196" s="6" t="s">
        <v>10</v>
      </c>
      <c r="D196" s="6" t="s">
        <v>11</v>
      </c>
      <c r="E196" s="6">
        <v>190</v>
      </c>
      <c r="F196" s="9" t="s">
        <v>247</v>
      </c>
      <c r="G196" s="6"/>
      <c r="H196" s="6"/>
      <c r="I196" s="10"/>
    </row>
    <row r="197" spans="1:9" ht="30" x14ac:dyDescent="0.25">
      <c r="A197" s="6" t="s">
        <v>89</v>
      </c>
      <c r="B197" s="6" t="s">
        <v>236</v>
      </c>
      <c r="C197" s="6" t="s">
        <v>10</v>
      </c>
      <c r="D197" s="6" t="s">
        <v>11</v>
      </c>
      <c r="E197" s="6">
        <v>191</v>
      </c>
      <c r="F197" s="9" t="s">
        <v>237</v>
      </c>
      <c r="G197" s="6"/>
      <c r="H197" s="6"/>
      <c r="I197" s="10"/>
    </row>
    <row r="198" spans="1:9" ht="30" x14ac:dyDescent="0.25">
      <c r="A198" s="6" t="s">
        <v>89</v>
      </c>
      <c r="B198" s="6" t="s">
        <v>236</v>
      </c>
      <c r="C198" s="6" t="s">
        <v>13</v>
      </c>
      <c r="D198" s="6" t="s">
        <v>238</v>
      </c>
      <c r="E198" s="6">
        <v>192</v>
      </c>
      <c r="F198" s="9" t="s">
        <v>239</v>
      </c>
      <c r="G198" s="6"/>
      <c r="H198" s="6"/>
      <c r="I198" s="10"/>
    </row>
    <row r="199" spans="1:9" ht="45" x14ac:dyDescent="0.25">
      <c r="A199" s="6" t="s">
        <v>89</v>
      </c>
      <c r="B199" s="6" t="s">
        <v>236</v>
      </c>
      <c r="C199" s="6" t="s">
        <v>61</v>
      </c>
      <c r="D199" s="6" t="s">
        <v>240</v>
      </c>
      <c r="E199" s="6">
        <v>194</v>
      </c>
      <c r="F199" s="9" t="s">
        <v>248</v>
      </c>
      <c r="G199" s="6"/>
      <c r="H199" s="6"/>
      <c r="I199" s="10"/>
    </row>
    <row r="200" spans="1:9" ht="45" x14ac:dyDescent="0.25">
      <c r="A200" s="6" t="s">
        <v>89</v>
      </c>
      <c r="B200" s="6" t="s">
        <v>236</v>
      </c>
      <c r="C200" s="6" t="s">
        <v>61</v>
      </c>
      <c r="D200" s="6" t="s">
        <v>240</v>
      </c>
      <c r="E200" s="6">
        <v>195</v>
      </c>
      <c r="F200" s="9" t="s">
        <v>241</v>
      </c>
      <c r="G200" s="6"/>
      <c r="H200" s="6"/>
      <c r="I200" s="10"/>
    </row>
    <row r="201" spans="1:9" x14ac:dyDescent="0.25">
      <c r="A201" s="6" t="s">
        <v>89</v>
      </c>
      <c r="B201" s="6" t="s">
        <v>236</v>
      </c>
      <c r="C201" s="6" t="s">
        <v>61</v>
      </c>
      <c r="D201" s="6" t="s">
        <v>240</v>
      </c>
      <c r="E201" s="6">
        <v>197</v>
      </c>
      <c r="F201" s="9" t="s">
        <v>314</v>
      </c>
      <c r="G201" s="6"/>
      <c r="H201" s="6"/>
      <c r="I201" s="10"/>
    </row>
    <row r="202" spans="1:9" ht="30.75" customHeight="1" x14ac:dyDescent="0.25">
      <c r="A202" s="6" t="s">
        <v>89</v>
      </c>
      <c r="B202" s="6" t="s">
        <v>236</v>
      </c>
      <c r="C202" s="6" t="s">
        <v>61</v>
      </c>
      <c r="D202" s="6" t="s">
        <v>240</v>
      </c>
      <c r="E202" s="6">
        <v>198</v>
      </c>
      <c r="F202" s="9" t="s">
        <v>242</v>
      </c>
      <c r="G202" s="6"/>
      <c r="H202" s="6"/>
      <c r="I202" s="10"/>
    </row>
    <row r="203" spans="1:9" ht="30" x14ac:dyDescent="0.25">
      <c r="A203" s="6" t="s">
        <v>89</v>
      </c>
      <c r="B203" s="6" t="s">
        <v>236</v>
      </c>
      <c r="C203" s="6" t="s">
        <v>61</v>
      </c>
      <c r="D203" s="6" t="s">
        <v>240</v>
      </c>
      <c r="E203" s="6">
        <v>198</v>
      </c>
      <c r="F203" s="9" t="s">
        <v>249</v>
      </c>
      <c r="G203" s="6"/>
      <c r="H203" s="6"/>
      <c r="I203" s="10"/>
    </row>
    <row r="204" spans="1:9" ht="45" x14ac:dyDescent="0.25">
      <c r="A204" s="6" t="s">
        <v>89</v>
      </c>
      <c r="B204" s="6" t="s">
        <v>236</v>
      </c>
      <c r="C204" s="6" t="s">
        <v>61</v>
      </c>
      <c r="D204" s="6" t="s">
        <v>240</v>
      </c>
      <c r="E204" s="6">
        <v>199</v>
      </c>
      <c r="F204" s="9" t="s">
        <v>250</v>
      </c>
      <c r="G204" s="6"/>
      <c r="H204" s="6"/>
      <c r="I204" s="10"/>
    </row>
    <row r="205" spans="1:9" ht="30" x14ac:dyDescent="0.25">
      <c r="A205" s="6" t="s">
        <v>89</v>
      </c>
      <c r="B205" s="6" t="s">
        <v>236</v>
      </c>
      <c r="C205" s="6" t="s">
        <v>61</v>
      </c>
      <c r="D205" s="6" t="s">
        <v>240</v>
      </c>
      <c r="E205" s="6">
        <v>199</v>
      </c>
      <c r="F205" s="9" t="s">
        <v>251</v>
      </c>
      <c r="G205" s="6"/>
      <c r="H205" s="6"/>
      <c r="I205" s="10"/>
    </row>
    <row r="206" spans="1:9" ht="30" customHeight="1" x14ac:dyDescent="0.25">
      <c r="A206" s="6" t="s">
        <v>89</v>
      </c>
      <c r="B206" s="6" t="s">
        <v>236</v>
      </c>
      <c r="C206" s="6" t="s">
        <v>61</v>
      </c>
      <c r="D206" s="6" t="s">
        <v>240</v>
      </c>
      <c r="E206" s="6">
        <v>200</v>
      </c>
      <c r="F206" s="9" t="s">
        <v>260</v>
      </c>
      <c r="G206" s="6"/>
      <c r="H206" s="6"/>
      <c r="I206" s="10"/>
    </row>
    <row r="207" spans="1:9" ht="30" x14ac:dyDescent="0.25">
      <c r="A207" s="6" t="s">
        <v>89</v>
      </c>
      <c r="B207" s="6" t="s">
        <v>236</v>
      </c>
      <c r="C207" s="6" t="s">
        <v>61</v>
      </c>
      <c r="D207" s="6" t="s">
        <v>240</v>
      </c>
      <c r="E207" s="6">
        <v>200</v>
      </c>
      <c r="F207" s="9" t="s">
        <v>243</v>
      </c>
      <c r="G207" s="6"/>
      <c r="H207" s="6"/>
      <c r="I207" s="10"/>
    </row>
    <row r="208" spans="1:9" ht="30" x14ac:dyDescent="0.25">
      <c r="A208" s="6" t="s">
        <v>244</v>
      </c>
      <c r="B208" s="10" t="s">
        <v>252</v>
      </c>
      <c r="C208" s="6"/>
      <c r="D208" s="6"/>
      <c r="E208" s="6">
        <v>201</v>
      </c>
      <c r="F208" s="9" t="s">
        <v>315</v>
      </c>
      <c r="G208" s="6"/>
      <c r="H208" s="6"/>
      <c r="I208" s="10"/>
    </row>
    <row r="209" spans="1:9" ht="30" x14ac:dyDescent="0.25">
      <c r="A209" s="6" t="s">
        <v>244</v>
      </c>
      <c r="B209" s="10" t="s">
        <v>252</v>
      </c>
      <c r="C209" s="6"/>
      <c r="D209" s="6"/>
      <c r="E209" s="6">
        <v>202</v>
      </c>
      <c r="F209" s="9" t="s">
        <v>245</v>
      </c>
      <c r="G209" s="6"/>
      <c r="H209" s="6"/>
      <c r="I209" s="10"/>
    </row>
    <row r="210" spans="1:9" ht="30" x14ac:dyDescent="0.25">
      <c r="A210" s="6" t="s">
        <v>253</v>
      </c>
      <c r="B210" s="10" t="s">
        <v>254</v>
      </c>
      <c r="C210" s="6" t="s">
        <v>10</v>
      </c>
      <c r="D210" s="6" t="s">
        <v>261</v>
      </c>
      <c r="E210" s="6">
        <v>209</v>
      </c>
      <c r="F210" s="9" t="s">
        <v>255</v>
      </c>
      <c r="G210" s="6"/>
      <c r="H210" s="6"/>
      <c r="I210" s="10"/>
    </row>
    <row r="211" spans="1:9" ht="30" x14ac:dyDescent="0.25">
      <c r="A211" s="6" t="s">
        <v>253</v>
      </c>
      <c r="B211" s="10" t="s">
        <v>254</v>
      </c>
      <c r="C211" s="6" t="s">
        <v>10</v>
      </c>
      <c r="D211" s="6" t="s">
        <v>261</v>
      </c>
      <c r="E211" s="6">
        <v>210</v>
      </c>
      <c r="F211" s="9" t="s">
        <v>262</v>
      </c>
      <c r="G211" s="6"/>
      <c r="H211" s="6"/>
      <c r="I211" s="10"/>
    </row>
    <row r="212" spans="1:9" ht="30" x14ac:dyDescent="0.25">
      <c r="A212" s="6" t="s">
        <v>253</v>
      </c>
      <c r="B212" s="10" t="s">
        <v>254</v>
      </c>
      <c r="C212" s="6" t="s">
        <v>10</v>
      </c>
      <c r="D212" s="6" t="s">
        <v>261</v>
      </c>
      <c r="E212" s="6">
        <v>212</v>
      </c>
      <c r="F212" s="9" t="s">
        <v>263</v>
      </c>
      <c r="G212" s="6"/>
      <c r="H212" s="6"/>
      <c r="I212" s="10"/>
    </row>
    <row r="213" spans="1:9" ht="30" x14ac:dyDescent="0.25">
      <c r="A213" s="6" t="s">
        <v>253</v>
      </c>
      <c r="B213" s="10" t="s">
        <v>254</v>
      </c>
      <c r="C213" s="6" t="s">
        <v>10</v>
      </c>
      <c r="D213" s="6" t="s">
        <v>261</v>
      </c>
      <c r="E213" s="6">
        <v>213</v>
      </c>
      <c r="F213" s="9" t="s">
        <v>264</v>
      </c>
      <c r="G213" s="6"/>
      <c r="H213" s="6"/>
      <c r="I213" s="10"/>
    </row>
    <row r="214" spans="1:9" ht="30" x14ac:dyDescent="0.25">
      <c r="A214" s="6" t="s">
        <v>253</v>
      </c>
      <c r="B214" s="10" t="s">
        <v>254</v>
      </c>
      <c r="C214" s="6" t="s">
        <v>10</v>
      </c>
      <c r="D214" s="6" t="s">
        <v>261</v>
      </c>
      <c r="E214" s="6">
        <v>214</v>
      </c>
      <c r="F214" s="9" t="s">
        <v>265</v>
      </c>
      <c r="G214" s="6"/>
      <c r="H214" s="6"/>
      <c r="I214" s="10"/>
    </row>
    <row r="215" spans="1:9" ht="60" x14ac:dyDescent="0.25">
      <c r="A215" s="6" t="s">
        <v>253</v>
      </c>
      <c r="B215" s="10" t="s">
        <v>254</v>
      </c>
      <c r="C215" s="6" t="s">
        <v>13</v>
      </c>
      <c r="D215" s="6" t="s">
        <v>256</v>
      </c>
      <c r="E215" s="6">
        <v>215</v>
      </c>
      <c r="F215" s="9" t="s">
        <v>266</v>
      </c>
      <c r="G215" s="6"/>
      <c r="H215" s="6"/>
      <c r="I215" s="10"/>
    </row>
    <row r="216" spans="1:9" ht="45" x14ac:dyDescent="0.25">
      <c r="A216" s="6" t="s">
        <v>253</v>
      </c>
      <c r="B216" s="10" t="s">
        <v>254</v>
      </c>
      <c r="C216" s="6" t="s">
        <v>13</v>
      </c>
      <c r="D216" s="6" t="s">
        <v>256</v>
      </c>
      <c r="E216" s="6">
        <v>216</v>
      </c>
      <c r="F216" s="9" t="s">
        <v>267</v>
      </c>
      <c r="G216" s="6"/>
      <c r="H216" s="6"/>
      <c r="I216" s="10"/>
    </row>
    <row r="217" spans="1:9" ht="30" x14ac:dyDescent="0.25">
      <c r="A217" s="6" t="s">
        <v>253</v>
      </c>
      <c r="B217" s="10" t="s">
        <v>254</v>
      </c>
      <c r="C217" s="6" t="s">
        <v>61</v>
      </c>
      <c r="D217" s="6" t="s">
        <v>257</v>
      </c>
      <c r="E217" s="6">
        <v>217</v>
      </c>
      <c r="F217" s="9" t="s">
        <v>258</v>
      </c>
      <c r="G217" s="6"/>
      <c r="H217" s="6"/>
      <c r="I217" s="10"/>
    </row>
    <row r="218" spans="1:9" ht="30" x14ac:dyDescent="0.25">
      <c r="A218" s="6" t="s">
        <v>253</v>
      </c>
      <c r="B218" s="10" t="s">
        <v>254</v>
      </c>
      <c r="C218" s="6" t="s">
        <v>61</v>
      </c>
      <c r="D218" s="6" t="s">
        <v>257</v>
      </c>
      <c r="E218" s="6">
        <v>218</v>
      </c>
      <c r="F218" s="9" t="s">
        <v>259</v>
      </c>
      <c r="G218" s="6"/>
      <c r="H218" s="6"/>
      <c r="I218" s="10"/>
    </row>
    <row r="219" spans="1:9" ht="30" x14ac:dyDescent="0.25">
      <c r="A219" s="6" t="s">
        <v>253</v>
      </c>
      <c r="B219" s="10" t="s">
        <v>254</v>
      </c>
      <c r="C219" s="6" t="s">
        <v>64</v>
      </c>
      <c r="D219" s="6" t="s">
        <v>268</v>
      </c>
      <c r="E219" s="6">
        <v>219</v>
      </c>
      <c r="F219" s="9" t="s">
        <v>273</v>
      </c>
      <c r="G219" s="6"/>
      <c r="H219" s="6"/>
      <c r="I219" s="10"/>
    </row>
    <row r="220" spans="1:9" ht="30" x14ac:dyDescent="0.25">
      <c r="A220" s="6" t="s">
        <v>253</v>
      </c>
      <c r="B220" s="10" t="s">
        <v>254</v>
      </c>
      <c r="C220" s="6" t="s">
        <v>64</v>
      </c>
      <c r="D220" s="6" t="s">
        <v>268</v>
      </c>
      <c r="E220" s="6">
        <v>220</v>
      </c>
      <c r="F220" s="9" t="s">
        <v>274</v>
      </c>
      <c r="G220" s="6"/>
      <c r="H220" s="6"/>
      <c r="I220" s="10"/>
    </row>
    <row r="221" spans="1:9" ht="30" x14ac:dyDescent="0.25">
      <c r="A221" s="6" t="s">
        <v>253</v>
      </c>
      <c r="B221" s="10" t="s">
        <v>254</v>
      </c>
      <c r="C221" s="6" t="s">
        <v>64</v>
      </c>
      <c r="D221" s="6" t="s">
        <v>268</v>
      </c>
      <c r="E221" s="6">
        <v>221</v>
      </c>
      <c r="F221" s="9" t="s">
        <v>275</v>
      </c>
      <c r="G221" s="6"/>
      <c r="H221" s="6"/>
      <c r="I221" s="10"/>
    </row>
    <row r="222" spans="1:9" ht="45" x14ac:dyDescent="0.25">
      <c r="A222" s="6" t="s">
        <v>253</v>
      </c>
      <c r="B222" s="10" t="s">
        <v>254</v>
      </c>
      <c r="C222" s="6" t="s">
        <v>64</v>
      </c>
      <c r="D222" s="6" t="s">
        <v>268</v>
      </c>
      <c r="E222" s="6">
        <v>223</v>
      </c>
      <c r="F222" s="9" t="s">
        <v>276</v>
      </c>
      <c r="G222" s="6"/>
      <c r="H222" s="6"/>
      <c r="I222" s="10"/>
    </row>
    <row r="223" spans="1:9" ht="30" x14ac:dyDescent="0.25">
      <c r="A223" s="6" t="s">
        <v>253</v>
      </c>
      <c r="B223" s="10" t="s">
        <v>254</v>
      </c>
      <c r="C223" s="6" t="s">
        <v>64</v>
      </c>
      <c r="D223" s="6" t="s">
        <v>268</v>
      </c>
      <c r="E223" s="6">
        <v>225</v>
      </c>
      <c r="F223" s="9" t="s">
        <v>277</v>
      </c>
      <c r="G223" s="6"/>
      <c r="H223" s="6"/>
      <c r="I223" s="10"/>
    </row>
    <row r="224" spans="1:9" ht="30" x14ac:dyDescent="0.25">
      <c r="A224" s="6" t="s">
        <v>253</v>
      </c>
      <c r="B224" s="10" t="s">
        <v>254</v>
      </c>
      <c r="C224" s="6" t="s">
        <v>64</v>
      </c>
      <c r="D224" s="6" t="s">
        <v>268</v>
      </c>
      <c r="E224" s="6">
        <v>226</v>
      </c>
      <c r="F224" s="9" t="s">
        <v>278</v>
      </c>
      <c r="G224" s="6"/>
      <c r="H224" s="6"/>
      <c r="I224" s="10"/>
    </row>
    <row r="225" spans="1:9" x14ac:dyDescent="0.25">
      <c r="A225" s="6" t="s">
        <v>269</v>
      </c>
      <c r="B225" s="6" t="s">
        <v>270</v>
      </c>
      <c r="C225" s="6" t="s">
        <v>10</v>
      </c>
      <c r="D225" s="6" t="s">
        <v>279</v>
      </c>
      <c r="E225" s="6">
        <v>227</v>
      </c>
      <c r="F225" s="9" t="s">
        <v>271</v>
      </c>
      <c r="G225" s="6"/>
      <c r="H225" s="6"/>
      <c r="I225" s="10"/>
    </row>
    <row r="226" spans="1:9" x14ac:dyDescent="0.25">
      <c r="A226" s="6" t="s">
        <v>269</v>
      </c>
      <c r="B226" s="6" t="s">
        <v>270</v>
      </c>
      <c r="C226" s="6" t="s">
        <v>10</v>
      </c>
      <c r="D226" s="6" t="s">
        <v>279</v>
      </c>
      <c r="E226" s="6">
        <v>229</v>
      </c>
      <c r="F226" s="9" t="s">
        <v>280</v>
      </c>
      <c r="G226" s="6"/>
      <c r="H226" s="6"/>
      <c r="I226" s="10"/>
    </row>
    <row r="227" spans="1:9" x14ac:dyDescent="0.25">
      <c r="A227" s="6" t="s">
        <v>269</v>
      </c>
      <c r="B227" s="6" t="s">
        <v>270</v>
      </c>
      <c r="C227" s="6" t="s">
        <v>10</v>
      </c>
      <c r="D227" s="6" t="s">
        <v>279</v>
      </c>
      <c r="E227" s="6">
        <v>230</v>
      </c>
      <c r="F227" s="9" t="s">
        <v>281</v>
      </c>
      <c r="G227" s="6"/>
      <c r="H227" s="6"/>
      <c r="I227" s="10"/>
    </row>
    <row r="228" spans="1:9" ht="45" x14ac:dyDescent="0.25">
      <c r="A228" s="6" t="s">
        <v>269</v>
      </c>
      <c r="B228" s="6" t="s">
        <v>270</v>
      </c>
      <c r="C228" s="6" t="s">
        <v>10</v>
      </c>
      <c r="D228" s="6" t="s">
        <v>279</v>
      </c>
      <c r="E228" s="6">
        <v>231</v>
      </c>
      <c r="F228" s="9" t="s">
        <v>272</v>
      </c>
      <c r="G228" s="6"/>
      <c r="H228" s="6"/>
      <c r="I228" s="10"/>
    </row>
    <row r="229" spans="1:9" ht="60" x14ac:dyDescent="0.25">
      <c r="A229" s="6" t="s">
        <v>282</v>
      </c>
      <c r="B229" s="10" t="s">
        <v>285</v>
      </c>
      <c r="C229" s="6" t="s">
        <v>10</v>
      </c>
      <c r="D229" s="6" t="s">
        <v>11</v>
      </c>
      <c r="E229" s="6">
        <v>234</v>
      </c>
      <c r="F229" s="9" t="s">
        <v>283</v>
      </c>
      <c r="G229" s="6"/>
      <c r="H229" s="6"/>
      <c r="I229" s="10"/>
    </row>
    <row r="230" spans="1:9" ht="60" x14ac:dyDescent="0.25">
      <c r="A230" s="6" t="s">
        <v>282</v>
      </c>
      <c r="B230" s="10" t="s">
        <v>285</v>
      </c>
      <c r="C230" s="6" t="s">
        <v>10</v>
      </c>
      <c r="D230" s="6" t="s">
        <v>11</v>
      </c>
      <c r="E230" s="6">
        <v>240</v>
      </c>
      <c r="F230" s="9" t="s">
        <v>286</v>
      </c>
      <c r="G230" s="6"/>
      <c r="H230" s="6"/>
      <c r="I230" s="10"/>
    </row>
    <row r="231" spans="1:9" x14ac:dyDescent="0.25">
      <c r="A231" s="3"/>
      <c r="B231" s="3"/>
      <c r="C231" s="3"/>
      <c r="D231" s="3"/>
      <c r="E231" s="3"/>
      <c r="F231" s="1"/>
      <c r="H231" s="3"/>
      <c r="I231" s="1"/>
    </row>
    <row r="232" spans="1:9" x14ac:dyDescent="0.25">
      <c r="A232" s="3"/>
      <c r="B232" s="3"/>
      <c r="C232" s="3"/>
      <c r="D232" s="3"/>
      <c r="E232" s="3"/>
      <c r="F232" s="1"/>
    </row>
    <row r="233" spans="1:9" x14ac:dyDescent="0.25">
      <c r="A233" s="3"/>
      <c r="B233" s="3"/>
      <c r="C233" s="3"/>
      <c r="D233" s="3"/>
      <c r="E233" s="3"/>
      <c r="F233" s="1"/>
    </row>
    <row r="234" spans="1:9" ht="15.6" x14ac:dyDescent="0.25">
      <c r="A234" s="11"/>
      <c r="B234" s="62" t="s">
        <v>301</v>
      </c>
      <c r="C234" s="62"/>
      <c r="D234" s="62"/>
      <c r="E234" s="3"/>
      <c r="F234" s="1"/>
    </row>
    <row r="235" spans="1:9" ht="15.6" x14ac:dyDescent="0.25">
      <c r="A235" s="11"/>
      <c r="B235" s="63" t="s">
        <v>302</v>
      </c>
      <c r="C235" s="62"/>
      <c r="D235" s="62"/>
      <c r="E235" s="3"/>
      <c r="F235" s="1"/>
    </row>
    <row r="236" spans="1:9" ht="15.6" x14ac:dyDescent="0.25">
      <c r="A236" s="11"/>
      <c r="B236" s="63" t="s">
        <v>303</v>
      </c>
      <c r="C236" s="62"/>
      <c r="D236" s="62"/>
      <c r="E236" s="3"/>
      <c r="F236" s="1"/>
    </row>
    <row r="237" spans="1:9" ht="15.6" x14ac:dyDescent="0.25">
      <c r="A237" s="11"/>
      <c r="B237" s="63" t="s">
        <v>304</v>
      </c>
      <c r="C237" s="62"/>
      <c r="D237" s="62"/>
      <c r="E237" s="3"/>
      <c r="F237" s="1"/>
    </row>
    <row r="238" spans="1:9" x14ac:dyDescent="0.25">
      <c r="A238" s="3"/>
      <c r="B238" s="3"/>
      <c r="C238" s="3"/>
      <c r="D238" s="3"/>
      <c r="E238" s="3"/>
      <c r="F238" s="1"/>
    </row>
    <row r="239" spans="1:9" x14ac:dyDescent="0.25">
      <c r="A239" s="3"/>
      <c r="B239" s="3"/>
      <c r="C239" s="3"/>
      <c r="D239" s="3"/>
      <c r="E239" s="3"/>
      <c r="F239" s="1"/>
    </row>
    <row r="240" spans="1:9" x14ac:dyDescent="0.25">
      <c r="A240" s="3"/>
      <c r="B240" s="3"/>
      <c r="C240" s="3"/>
      <c r="D240" s="3"/>
      <c r="E240" s="3"/>
      <c r="F240" s="1"/>
    </row>
    <row r="241" spans="1:6" x14ac:dyDescent="0.25">
      <c r="A241" s="3"/>
      <c r="B241" s="3"/>
      <c r="C241" s="3"/>
      <c r="D241" s="3"/>
      <c r="E241" s="3"/>
      <c r="F241" s="1"/>
    </row>
    <row r="242" spans="1:6" x14ac:dyDescent="0.25">
      <c r="A242" s="3"/>
      <c r="B242" s="3"/>
      <c r="C242" s="3"/>
      <c r="D242" s="3"/>
      <c r="E242" s="3"/>
      <c r="F242" s="1"/>
    </row>
    <row r="243" spans="1:6" x14ac:dyDescent="0.25">
      <c r="A243" s="3"/>
      <c r="B243" s="3"/>
      <c r="C243" s="3"/>
      <c r="D243" s="3"/>
      <c r="E243" s="3"/>
      <c r="F243" s="1"/>
    </row>
    <row r="244" spans="1:6" x14ac:dyDescent="0.25">
      <c r="A244" s="3"/>
      <c r="B244" s="3"/>
      <c r="C244" s="3"/>
      <c r="D244" s="3"/>
      <c r="E244" s="3"/>
      <c r="F244" s="1"/>
    </row>
    <row r="245" spans="1:6" x14ac:dyDescent="0.25">
      <c r="A245" s="3"/>
      <c r="B245" s="3"/>
      <c r="C245" s="3"/>
      <c r="D245" s="3"/>
      <c r="E245" s="3"/>
      <c r="F245" s="1"/>
    </row>
    <row r="246" spans="1:6" x14ac:dyDescent="0.25">
      <c r="A246" s="3"/>
      <c r="B246" s="3"/>
      <c r="C246" s="3"/>
      <c r="D246" s="3"/>
      <c r="E246" s="3"/>
      <c r="F246" s="1"/>
    </row>
    <row r="247" spans="1:6" x14ac:dyDescent="0.25">
      <c r="A247" s="3"/>
      <c r="B247" s="3"/>
      <c r="C247" s="3"/>
      <c r="D247" s="3"/>
      <c r="E247" s="3"/>
      <c r="F247" s="1"/>
    </row>
    <row r="248" spans="1:6" x14ac:dyDescent="0.25">
      <c r="A248" s="3"/>
      <c r="B248" s="3"/>
      <c r="C248" s="3"/>
      <c r="D248" s="3"/>
      <c r="E248" s="3"/>
      <c r="F248" s="1"/>
    </row>
    <row r="249" spans="1:6" x14ac:dyDescent="0.25">
      <c r="A249" s="3"/>
      <c r="B249" s="3"/>
      <c r="C249" s="3"/>
      <c r="D249" s="3"/>
      <c r="E249" s="3"/>
      <c r="F249" s="1"/>
    </row>
    <row r="250" spans="1:6" x14ac:dyDescent="0.25">
      <c r="A250" s="3"/>
      <c r="B250" s="3"/>
      <c r="C250" s="3"/>
      <c r="D250" s="3"/>
      <c r="E250" s="3"/>
      <c r="F250" s="1"/>
    </row>
    <row r="251" spans="1:6" x14ac:dyDescent="0.25">
      <c r="A251" s="3"/>
      <c r="B251" s="3"/>
      <c r="C251" s="3"/>
      <c r="D251" s="3"/>
      <c r="E251" s="3"/>
      <c r="F251" s="1"/>
    </row>
    <row r="252" spans="1:6" x14ac:dyDescent="0.25">
      <c r="A252" s="3"/>
      <c r="B252" s="3"/>
      <c r="C252" s="3"/>
      <c r="D252" s="3"/>
      <c r="E252" s="3"/>
      <c r="F252" s="1"/>
    </row>
    <row r="253" spans="1:6" x14ac:dyDescent="0.25">
      <c r="A253" s="3"/>
      <c r="B253" s="3"/>
      <c r="C253" s="3"/>
      <c r="D253" s="3"/>
      <c r="E253" s="3"/>
      <c r="F253" s="1"/>
    </row>
    <row r="254" spans="1:6" x14ac:dyDescent="0.25">
      <c r="A254" s="3"/>
      <c r="B254" s="3"/>
      <c r="C254" s="3"/>
      <c r="D254" s="3"/>
      <c r="E254" s="3"/>
      <c r="F254" s="1"/>
    </row>
    <row r="255" spans="1:6" x14ac:dyDescent="0.25">
      <c r="A255" s="3"/>
      <c r="B255" s="3"/>
      <c r="C255" s="3"/>
      <c r="D255" s="3"/>
      <c r="E255" s="3"/>
    </row>
    <row r="256" spans="1:6" x14ac:dyDescent="0.25">
      <c r="A256" s="3"/>
      <c r="B256" s="3"/>
      <c r="C256" s="3"/>
      <c r="D256" s="3"/>
      <c r="E256" s="3"/>
    </row>
    <row r="257" spans="1:5" x14ac:dyDescent="0.25">
      <c r="A257" s="3"/>
      <c r="B257" s="3"/>
      <c r="C257" s="3"/>
      <c r="D257" s="3"/>
      <c r="E257" s="3"/>
    </row>
    <row r="258" spans="1:5" x14ac:dyDescent="0.25">
      <c r="A258" s="3"/>
      <c r="B258" s="3"/>
      <c r="C258" s="3"/>
      <c r="D258" s="3"/>
      <c r="E258" s="3"/>
    </row>
    <row r="259" spans="1:5" x14ac:dyDescent="0.25">
      <c r="A259" s="3"/>
      <c r="B259" s="3"/>
      <c r="C259" s="3"/>
      <c r="D259" s="3"/>
      <c r="E259" s="3"/>
    </row>
    <row r="260" spans="1:5" x14ac:dyDescent="0.25">
      <c r="A260" s="3"/>
      <c r="B260" s="3"/>
      <c r="C260" s="3"/>
      <c r="D260" s="3"/>
      <c r="E260" s="3"/>
    </row>
    <row r="261" spans="1:5" x14ac:dyDescent="0.25">
      <c r="A261" s="3"/>
      <c r="B261" s="3"/>
      <c r="C261" s="3"/>
      <c r="D261" s="3"/>
      <c r="E261" s="3"/>
    </row>
    <row r="262" spans="1:5" x14ac:dyDescent="0.25">
      <c r="A262" s="3"/>
      <c r="B262" s="3"/>
      <c r="C262" s="3"/>
      <c r="D262" s="3"/>
      <c r="E262" s="3"/>
    </row>
    <row r="263" spans="1:5" x14ac:dyDescent="0.25">
      <c r="A263" s="3"/>
      <c r="B263" s="3"/>
      <c r="C263" s="3"/>
      <c r="D263" s="3"/>
      <c r="E263" s="3"/>
    </row>
    <row r="264" spans="1:5" x14ac:dyDescent="0.25">
      <c r="A264" s="3"/>
      <c r="B264" s="3"/>
      <c r="C264" s="3"/>
      <c r="D264" s="3"/>
      <c r="E264" s="3"/>
    </row>
    <row r="265" spans="1:5" x14ac:dyDescent="0.25">
      <c r="A265" s="3"/>
      <c r="B265" s="3"/>
      <c r="C265" s="3"/>
      <c r="D265" s="3"/>
      <c r="E265" s="3"/>
    </row>
    <row r="266" spans="1:5" x14ac:dyDescent="0.25">
      <c r="A266" s="3"/>
      <c r="B266" s="3"/>
      <c r="C266" s="3"/>
      <c r="D266" s="3"/>
      <c r="E266" s="3"/>
    </row>
    <row r="267" spans="1:5" x14ac:dyDescent="0.25">
      <c r="A267" s="3"/>
      <c r="B267" s="3"/>
      <c r="C267" s="3"/>
      <c r="D267" s="3"/>
      <c r="E267" s="3"/>
    </row>
    <row r="268" spans="1:5" x14ac:dyDescent="0.25">
      <c r="A268" s="3"/>
      <c r="B268" s="3"/>
      <c r="C268" s="3"/>
      <c r="D268" s="3"/>
      <c r="E268" s="3"/>
    </row>
    <row r="269" spans="1:5" x14ac:dyDescent="0.25">
      <c r="A269" s="3"/>
      <c r="B269" s="3"/>
      <c r="C269" s="3"/>
      <c r="D269" s="3"/>
      <c r="E269" s="3"/>
    </row>
    <row r="270" spans="1:5" x14ac:dyDescent="0.25">
      <c r="A270" s="3"/>
      <c r="B270" s="3"/>
      <c r="C270" s="3"/>
      <c r="D270" s="3"/>
      <c r="E270" s="3"/>
    </row>
    <row r="271" spans="1:5" x14ac:dyDescent="0.25">
      <c r="A271" s="3"/>
      <c r="B271" s="3"/>
      <c r="C271" s="3"/>
      <c r="D271" s="3"/>
      <c r="E271" s="3"/>
    </row>
    <row r="272" spans="1:5" x14ac:dyDescent="0.25">
      <c r="A272" s="3"/>
      <c r="B272" s="3"/>
      <c r="C272" s="3"/>
      <c r="D272" s="3"/>
      <c r="E272" s="3"/>
    </row>
    <row r="273" spans="1:5" x14ac:dyDescent="0.25">
      <c r="A273" s="3"/>
      <c r="B273" s="3"/>
      <c r="C273" s="3"/>
      <c r="D273" s="3"/>
      <c r="E273" s="3"/>
    </row>
    <row r="274" spans="1:5" x14ac:dyDescent="0.25">
      <c r="A274" s="3"/>
      <c r="B274" s="3"/>
      <c r="C274" s="3"/>
      <c r="D274" s="3"/>
      <c r="E274" s="3"/>
    </row>
    <row r="275" spans="1:5" x14ac:dyDescent="0.25">
      <c r="A275" s="3"/>
      <c r="B275" s="3"/>
      <c r="C275" s="3"/>
      <c r="D275" s="3"/>
      <c r="E275" s="3"/>
    </row>
    <row r="276" spans="1:5" x14ac:dyDescent="0.25">
      <c r="A276" s="3"/>
      <c r="B276" s="3"/>
      <c r="C276" s="3"/>
      <c r="D276" s="3"/>
      <c r="E276" s="3"/>
    </row>
    <row r="277" spans="1:5" x14ac:dyDescent="0.25">
      <c r="A277" s="3"/>
      <c r="B277" s="3"/>
      <c r="C277" s="3"/>
      <c r="D277" s="3"/>
      <c r="E277" s="3"/>
    </row>
    <row r="278" spans="1:5" x14ac:dyDescent="0.25">
      <c r="A278" s="3"/>
      <c r="B278" s="3"/>
      <c r="C278" s="3"/>
      <c r="D278" s="3"/>
      <c r="E278" s="3"/>
    </row>
    <row r="279" spans="1:5" x14ac:dyDescent="0.25">
      <c r="A279" s="3"/>
      <c r="B279" s="3"/>
      <c r="C279" s="3"/>
      <c r="D279" s="3"/>
      <c r="E279" s="3"/>
    </row>
    <row r="280" spans="1:5" x14ac:dyDescent="0.25">
      <c r="A280" s="3"/>
      <c r="B280" s="3"/>
      <c r="C280" s="3"/>
      <c r="D280" s="3"/>
      <c r="E280" s="3"/>
    </row>
    <row r="281" spans="1:5" x14ac:dyDescent="0.25">
      <c r="A281" s="3"/>
      <c r="B281" s="3"/>
      <c r="C281" s="3"/>
      <c r="D281" s="3"/>
      <c r="E281" s="3"/>
    </row>
    <row r="282" spans="1:5" x14ac:dyDescent="0.25">
      <c r="A282" s="3"/>
      <c r="B282" s="3"/>
      <c r="C282" s="3"/>
      <c r="D282" s="3"/>
      <c r="E282" s="3"/>
    </row>
    <row r="283" spans="1:5" x14ac:dyDescent="0.25">
      <c r="A283" s="3"/>
      <c r="B283" s="3"/>
      <c r="C283" s="3"/>
      <c r="D283" s="3"/>
      <c r="E283" s="3"/>
    </row>
    <row r="284" spans="1:5" x14ac:dyDescent="0.25">
      <c r="A284" s="3"/>
      <c r="B284" s="3"/>
      <c r="C284" s="3"/>
      <c r="D284" s="3"/>
      <c r="E284" s="3"/>
    </row>
    <row r="285" spans="1:5" x14ac:dyDescent="0.25">
      <c r="A285" s="3"/>
      <c r="B285" s="3"/>
      <c r="C285" s="3"/>
      <c r="D285" s="3"/>
      <c r="E285" s="3"/>
    </row>
    <row r="286" spans="1:5" x14ac:dyDescent="0.25">
      <c r="A286" s="3"/>
      <c r="B286" s="3"/>
      <c r="C286" s="3"/>
      <c r="D286" s="3"/>
      <c r="E286" s="3"/>
    </row>
    <row r="287" spans="1:5" x14ac:dyDescent="0.25">
      <c r="A287" s="3"/>
      <c r="B287" s="3"/>
      <c r="C287" s="3"/>
      <c r="D287" s="3"/>
      <c r="E287" s="3"/>
    </row>
    <row r="288" spans="1:5" x14ac:dyDescent="0.25">
      <c r="A288" s="3"/>
      <c r="B288" s="3"/>
      <c r="C288" s="3"/>
      <c r="D288" s="3"/>
      <c r="E288" s="3"/>
    </row>
    <row r="289" spans="1:5" x14ac:dyDescent="0.25">
      <c r="A289" s="3"/>
      <c r="B289" s="3"/>
      <c r="C289" s="3"/>
      <c r="D289" s="3"/>
      <c r="E289" s="3"/>
    </row>
    <row r="290" spans="1:5" x14ac:dyDescent="0.25">
      <c r="A290" s="3"/>
      <c r="B290" s="3"/>
      <c r="C290" s="3"/>
      <c r="D290" s="3"/>
      <c r="E290" s="3"/>
    </row>
    <row r="291" spans="1:5" x14ac:dyDescent="0.25">
      <c r="A291" s="3"/>
      <c r="B291" s="3"/>
      <c r="C291" s="3"/>
      <c r="D291" s="3"/>
      <c r="E291" s="3"/>
    </row>
    <row r="292" spans="1:5" x14ac:dyDescent="0.25">
      <c r="A292" s="3"/>
      <c r="B292" s="3"/>
      <c r="C292" s="3"/>
      <c r="D292" s="3"/>
      <c r="E292" s="3"/>
    </row>
    <row r="293" spans="1:5" x14ac:dyDescent="0.25">
      <c r="A293" s="3"/>
      <c r="B293" s="3"/>
      <c r="C293" s="3"/>
      <c r="D293" s="3"/>
      <c r="E293" s="3"/>
    </row>
    <row r="294" spans="1:5" x14ac:dyDescent="0.25">
      <c r="A294" s="3"/>
      <c r="B294" s="3"/>
      <c r="C294" s="3"/>
      <c r="D294" s="3"/>
      <c r="E294" s="3"/>
    </row>
    <row r="295" spans="1:5" x14ac:dyDescent="0.25">
      <c r="A295" s="3"/>
      <c r="B295" s="3"/>
      <c r="C295" s="3"/>
      <c r="D295" s="3"/>
      <c r="E295" s="3"/>
    </row>
    <row r="296" spans="1:5" x14ac:dyDescent="0.25">
      <c r="A296" s="3"/>
      <c r="B296" s="3"/>
      <c r="C296" s="3"/>
      <c r="D296" s="3"/>
      <c r="E296" s="3"/>
    </row>
    <row r="297" spans="1:5" x14ac:dyDescent="0.25">
      <c r="A297" s="3"/>
      <c r="B297" s="3"/>
      <c r="C297" s="3"/>
      <c r="D297" s="3"/>
      <c r="E297" s="3"/>
    </row>
    <row r="298" spans="1:5" x14ac:dyDescent="0.25">
      <c r="A298" s="3"/>
      <c r="B298" s="3"/>
      <c r="C298" s="3"/>
      <c r="D298" s="3"/>
      <c r="E298" s="3"/>
    </row>
    <row r="299" spans="1:5" x14ac:dyDescent="0.25">
      <c r="A299" s="3"/>
      <c r="B299" s="3"/>
      <c r="C299" s="3"/>
      <c r="D299" s="3"/>
      <c r="E299" s="3"/>
    </row>
    <row r="300" spans="1:5" x14ac:dyDescent="0.25">
      <c r="A300" s="3"/>
      <c r="B300" s="3"/>
      <c r="C300" s="3"/>
      <c r="D300" s="3"/>
      <c r="E300" s="3"/>
    </row>
    <row r="301" spans="1:5" x14ac:dyDescent="0.25">
      <c r="A301" s="3"/>
      <c r="B301" s="3"/>
      <c r="C301" s="3"/>
      <c r="D301" s="3"/>
      <c r="E301" s="3"/>
    </row>
    <row r="302" spans="1:5" x14ac:dyDescent="0.25">
      <c r="A302" s="3"/>
      <c r="B302" s="3"/>
      <c r="C302" s="3"/>
      <c r="D302" s="3"/>
      <c r="E302" s="3"/>
    </row>
    <row r="303" spans="1:5" x14ac:dyDescent="0.25">
      <c r="A303" s="3"/>
      <c r="B303" s="3"/>
      <c r="C303" s="3"/>
      <c r="D303" s="3"/>
      <c r="E303" s="3"/>
    </row>
    <row r="304" spans="1:5" x14ac:dyDescent="0.25">
      <c r="A304" s="3"/>
      <c r="B304" s="3"/>
      <c r="C304" s="3"/>
      <c r="D304" s="3"/>
      <c r="E304" s="3"/>
    </row>
    <row r="305" spans="1:5" x14ac:dyDescent="0.25">
      <c r="A305" s="3"/>
      <c r="B305" s="3"/>
      <c r="C305" s="3"/>
      <c r="D305" s="3"/>
      <c r="E305" s="3"/>
    </row>
    <row r="306" spans="1:5" x14ac:dyDescent="0.25">
      <c r="A306" s="3"/>
      <c r="B306" s="3"/>
      <c r="C306" s="3"/>
      <c r="D306" s="3"/>
      <c r="E306" s="3"/>
    </row>
    <row r="307" spans="1:5" x14ac:dyDescent="0.25">
      <c r="A307" s="3"/>
      <c r="B307" s="3"/>
      <c r="C307" s="3"/>
      <c r="D307" s="3"/>
      <c r="E307" s="3"/>
    </row>
    <row r="308" spans="1:5" x14ac:dyDescent="0.25">
      <c r="A308" s="3"/>
      <c r="B308" s="3"/>
      <c r="C308" s="3"/>
      <c r="D308" s="3"/>
      <c r="E308" s="3"/>
    </row>
    <row r="309" spans="1:5" x14ac:dyDescent="0.25">
      <c r="A309" s="3"/>
      <c r="B309" s="3"/>
      <c r="C309" s="3"/>
      <c r="D309" s="3"/>
      <c r="E309" s="3"/>
    </row>
    <row r="310" spans="1:5" x14ac:dyDescent="0.25">
      <c r="A310" s="3"/>
      <c r="B310" s="3"/>
      <c r="C310" s="3"/>
      <c r="D310" s="3"/>
      <c r="E310" s="3"/>
    </row>
    <row r="311" spans="1:5" x14ac:dyDescent="0.25">
      <c r="A311" s="3"/>
      <c r="B311" s="3"/>
      <c r="C311" s="3"/>
      <c r="D311" s="3"/>
      <c r="E311" s="3"/>
    </row>
    <row r="312" spans="1:5" x14ac:dyDescent="0.25">
      <c r="A312" s="3"/>
      <c r="B312" s="3"/>
      <c r="C312" s="3"/>
      <c r="D312" s="3"/>
      <c r="E312" s="3"/>
    </row>
    <row r="313" spans="1:5" x14ac:dyDescent="0.25">
      <c r="A313" s="3"/>
      <c r="B313" s="3"/>
      <c r="C313" s="3"/>
      <c r="D313" s="3"/>
      <c r="E313" s="3"/>
    </row>
    <row r="314" spans="1:5" x14ac:dyDescent="0.25">
      <c r="A314" s="3"/>
      <c r="B314" s="3"/>
      <c r="C314" s="3"/>
      <c r="D314" s="3"/>
      <c r="E314" s="3"/>
    </row>
    <row r="315" spans="1:5" x14ac:dyDescent="0.25">
      <c r="A315" s="3"/>
      <c r="B315" s="3"/>
      <c r="C315" s="3"/>
      <c r="D315" s="3"/>
      <c r="E315" s="3"/>
    </row>
    <row r="316" spans="1:5" x14ac:dyDescent="0.25">
      <c r="A316" s="3"/>
      <c r="B316" s="3"/>
      <c r="C316" s="3"/>
      <c r="D316" s="3"/>
      <c r="E316" s="3"/>
    </row>
    <row r="317" spans="1:5" x14ac:dyDescent="0.25">
      <c r="A317" s="3"/>
      <c r="B317" s="3"/>
      <c r="C317" s="3"/>
      <c r="D317" s="3"/>
      <c r="E317" s="3"/>
    </row>
    <row r="318" spans="1:5" x14ac:dyDescent="0.25">
      <c r="A318" s="3"/>
      <c r="B318" s="3"/>
      <c r="C318" s="3"/>
      <c r="D318" s="3"/>
      <c r="E318" s="3"/>
    </row>
    <row r="319" spans="1:5" x14ac:dyDescent="0.25">
      <c r="A319" s="3"/>
      <c r="B319" s="3"/>
      <c r="C319" s="3"/>
      <c r="D319" s="3"/>
      <c r="E319" s="3"/>
    </row>
    <row r="320" spans="1:5" x14ac:dyDescent="0.25">
      <c r="A320" s="3"/>
      <c r="B320" s="3"/>
      <c r="C320" s="3"/>
      <c r="D320" s="3"/>
      <c r="E320" s="3"/>
    </row>
    <row r="321" spans="1:5" x14ac:dyDescent="0.25">
      <c r="A321" s="3"/>
      <c r="B321" s="3"/>
      <c r="C321" s="3"/>
      <c r="D321" s="3"/>
      <c r="E321" s="3"/>
    </row>
    <row r="322" spans="1:5" x14ac:dyDescent="0.25">
      <c r="A322" s="3"/>
      <c r="B322" s="3"/>
      <c r="C322" s="3"/>
      <c r="D322" s="3"/>
      <c r="E322" s="3"/>
    </row>
    <row r="323" spans="1:5" x14ac:dyDescent="0.25">
      <c r="A323" s="3"/>
      <c r="B323" s="3"/>
      <c r="C323" s="3"/>
      <c r="D323" s="3"/>
      <c r="E323" s="3"/>
    </row>
    <row r="324" spans="1:5" x14ac:dyDescent="0.25">
      <c r="A324" s="3"/>
      <c r="B324" s="3"/>
      <c r="C324" s="3"/>
      <c r="D324" s="3"/>
      <c r="E324" s="3"/>
    </row>
    <row r="325" spans="1:5" x14ac:dyDescent="0.25">
      <c r="A325" s="3"/>
      <c r="B325" s="3"/>
      <c r="C325" s="3"/>
      <c r="D325" s="3"/>
      <c r="E325" s="3"/>
    </row>
    <row r="326" spans="1:5" x14ac:dyDescent="0.25">
      <c r="A326" s="3"/>
      <c r="B326" s="3"/>
      <c r="C326" s="3"/>
      <c r="D326" s="3"/>
      <c r="E326" s="3"/>
    </row>
    <row r="327" spans="1:5" x14ac:dyDescent="0.25">
      <c r="A327" s="3"/>
      <c r="B327" s="3"/>
      <c r="C327" s="3"/>
      <c r="D327" s="3"/>
      <c r="E327" s="3"/>
    </row>
    <row r="328" spans="1:5" x14ac:dyDescent="0.25">
      <c r="A328" s="3"/>
      <c r="B328" s="3"/>
      <c r="C328" s="3"/>
      <c r="D328" s="3"/>
      <c r="E328" s="3"/>
    </row>
    <row r="329" spans="1:5" x14ac:dyDescent="0.25">
      <c r="A329" s="3"/>
      <c r="B329" s="3"/>
      <c r="C329" s="3"/>
      <c r="D329" s="3"/>
      <c r="E329" s="3"/>
    </row>
    <row r="330" spans="1:5" x14ac:dyDescent="0.25">
      <c r="A330" s="3"/>
      <c r="B330" s="3"/>
      <c r="C330" s="3"/>
      <c r="D330" s="3"/>
      <c r="E330" s="3"/>
    </row>
    <row r="331" spans="1:5" x14ac:dyDescent="0.25">
      <c r="A331" s="3"/>
      <c r="B331" s="3"/>
      <c r="C331" s="3"/>
      <c r="D331" s="3"/>
      <c r="E331" s="3"/>
    </row>
    <row r="332" spans="1:5" x14ac:dyDescent="0.25">
      <c r="A332" s="3"/>
      <c r="B332" s="3"/>
      <c r="C332" s="3"/>
      <c r="D332" s="3"/>
      <c r="E332" s="3"/>
    </row>
    <row r="333" spans="1:5" x14ac:dyDescent="0.25">
      <c r="A333" s="3"/>
      <c r="B333" s="3"/>
      <c r="C333" s="3"/>
      <c r="D333" s="3"/>
      <c r="E333" s="3"/>
    </row>
    <row r="334" spans="1:5" x14ac:dyDescent="0.25">
      <c r="A334" s="3"/>
      <c r="B334" s="3"/>
      <c r="C334" s="3"/>
      <c r="D334" s="3"/>
      <c r="E334" s="3"/>
    </row>
    <row r="335" spans="1:5" x14ac:dyDescent="0.25">
      <c r="A335" s="3"/>
      <c r="B335" s="3"/>
      <c r="C335" s="3"/>
      <c r="D335" s="3"/>
      <c r="E335" s="3"/>
    </row>
    <row r="336" spans="1:5" x14ac:dyDescent="0.25">
      <c r="A336" s="3"/>
      <c r="B336" s="3"/>
      <c r="C336" s="3"/>
      <c r="D336" s="3"/>
      <c r="E336" s="3"/>
    </row>
    <row r="337" spans="1:5" x14ac:dyDescent="0.25">
      <c r="A337" s="3"/>
      <c r="B337" s="3"/>
      <c r="C337" s="3"/>
      <c r="D337" s="3"/>
      <c r="E337" s="3"/>
    </row>
    <row r="338" spans="1:5" x14ac:dyDescent="0.25">
      <c r="A338" s="3"/>
      <c r="B338" s="3"/>
      <c r="C338" s="3"/>
      <c r="D338" s="3"/>
      <c r="E338" s="3"/>
    </row>
    <row r="339" spans="1:5" x14ac:dyDescent="0.25">
      <c r="A339" s="3"/>
      <c r="B339" s="3"/>
      <c r="C339" s="3"/>
      <c r="D339" s="3"/>
      <c r="E339" s="3"/>
    </row>
    <row r="340" spans="1:5" x14ac:dyDescent="0.25">
      <c r="A340" s="3"/>
      <c r="B340" s="3"/>
      <c r="C340" s="3"/>
      <c r="D340" s="3"/>
      <c r="E340" s="3"/>
    </row>
    <row r="341" spans="1:5" x14ac:dyDescent="0.25">
      <c r="A341" s="3"/>
      <c r="B341" s="3"/>
      <c r="C341" s="3"/>
      <c r="D341" s="3"/>
      <c r="E341" s="3"/>
    </row>
    <row r="342" spans="1:5" x14ac:dyDescent="0.25">
      <c r="A342" s="3"/>
      <c r="B342" s="3"/>
      <c r="C342" s="3"/>
      <c r="D342" s="3"/>
      <c r="E342" s="3"/>
    </row>
    <row r="343" spans="1:5" x14ac:dyDescent="0.25">
      <c r="A343" s="3"/>
      <c r="B343" s="3"/>
      <c r="C343" s="3"/>
      <c r="D343" s="3"/>
      <c r="E343" s="3"/>
    </row>
    <row r="344" spans="1:5" x14ac:dyDescent="0.25">
      <c r="A344" s="3"/>
      <c r="B344" s="3"/>
      <c r="C344" s="3"/>
      <c r="D344" s="3"/>
      <c r="E344" s="3"/>
    </row>
    <row r="345" spans="1:5" x14ac:dyDescent="0.25">
      <c r="A345" s="3"/>
      <c r="B345" s="3"/>
      <c r="C345" s="3"/>
      <c r="D345" s="3"/>
      <c r="E345" s="3"/>
    </row>
    <row r="346" spans="1:5" x14ac:dyDescent="0.25">
      <c r="A346" s="3"/>
      <c r="B346" s="3"/>
      <c r="C346" s="3"/>
      <c r="D346" s="3"/>
      <c r="E346" s="3"/>
    </row>
    <row r="347" spans="1:5" x14ac:dyDescent="0.25">
      <c r="A347" s="3"/>
      <c r="B347" s="3"/>
      <c r="C347" s="3"/>
      <c r="D347" s="3"/>
      <c r="E347" s="3"/>
    </row>
    <row r="348" spans="1:5" x14ac:dyDescent="0.25">
      <c r="A348" s="3"/>
      <c r="B348" s="3"/>
      <c r="C348" s="3"/>
      <c r="D348" s="3"/>
      <c r="E348" s="3"/>
    </row>
    <row r="349" spans="1:5" x14ac:dyDescent="0.25">
      <c r="A349" s="3"/>
      <c r="B349" s="3"/>
      <c r="C349" s="3"/>
      <c r="D349" s="3"/>
      <c r="E349" s="3"/>
    </row>
    <row r="350" spans="1:5" x14ac:dyDescent="0.25">
      <c r="A350" s="3"/>
      <c r="B350" s="3"/>
      <c r="C350" s="3"/>
      <c r="D350" s="3"/>
      <c r="E350" s="3"/>
    </row>
    <row r="351" spans="1:5" x14ac:dyDescent="0.25">
      <c r="A351" s="3"/>
      <c r="B351" s="3"/>
      <c r="C351" s="3"/>
      <c r="D351" s="3"/>
      <c r="E351" s="3"/>
    </row>
    <row r="352" spans="1:5" x14ac:dyDescent="0.25">
      <c r="A352" s="3"/>
      <c r="B352" s="3"/>
      <c r="C352" s="3"/>
      <c r="D352" s="3"/>
      <c r="E352" s="3"/>
    </row>
    <row r="353" spans="1:5" x14ac:dyDescent="0.25">
      <c r="A353" s="3"/>
      <c r="B353" s="3"/>
      <c r="C353" s="3"/>
      <c r="D353" s="3"/>
      <c r="E353" s="3"/>
    </row>
    <row r="354" spans="1:5" x14ac:dyDescent="0.25">
      <c r="A354" s="3"/>
      <c r="B354" s="3"/>
      <c r="C354" s="3"/>
      <c r="D354" s="3"/>
      <c r="E354" s="3"/>
    </row>
    <row r="355" spans="1:5" x14ac:dyDescent="0.25">
      <c r="A355" s="3"/>
      <c r="B355" s="3"/>
      <c r="C355" s="3"/>
      <c r="D355" s="3"/>
      <c r="E355" s="3"/>
    </row>
    <row r="356" spans="1:5" x14ac:dyDescent="0.25">
      <c r="A356" s="3"/>
      <c r="B356" s="3"/>
      <c r="C356" s="3"/>
      <c r="D356" s="3"/>
      <c r="E356" s="3"/>
    </row>
    <row r="357" spans="1:5" x14ac:dyDescent="0.25">
      <c r="A357" s="3"/>
      <c r="B357" s="3"/>
      <c r="C357" s="3"/>
      <c r="D357" s="3"/>
      <c r="E357" s="3"/>
    </row>
    <row r="358" spans="1:5" x14ac:dyDescent="0.25">
      <c r="A358" s="3"/>
      <c r="B358" s="3"/>
      <c r="C358" s="3"/>
      <c r="D358" s="3"/>
      <c r="E358" s="3"/>
    </row>
    <row r="359" spans="1:5" x14ac:dyDescent="0.25">
      <c r="A359" s="3"/>
      <c r="B359" s="3"/>
      <c r="C359" s="3"/>
      <c r="D359" s="3"/>
      <c r="E359" s="3"/>
    </row>
    <row r="360" spans="1:5" x14ac:dyDescent="0.25">
      <c r="A360" s="3"/>
      <c r="B360" s="3"/>
      <c r="C360" s="3"/>
      <c r="D360" s="3"/>
      <c r="E360" s="3"/>
    </row>
    <row r="361" spans="1:5" x14ac:dyDescent="0.25">
      <c r="A361" s="3"/>
      <c r="B361" s="3"/>
      <c r="C361" s="3"/>
      <c r="D361" s="3"/>
      <c r="E361" s="3"/>
    </row>
    <row r="362" spans="1:5" x14ac:dyDescent="0.25">
      <c r="A362" s="3"/>
      <c r="B362" s="3"/>
      <c r="C362" s="3"/>
      <c r="D362" s="3"/>
      <c r="E362" s="3"/>
    </row>
    <row r="363" spans="1:5" x14ac:dyDescent="0.25">
      <c r="A363" s="3"/>
      <c r="B363" s="3"/>
      <c r="C363" s="3"/>
      <c r="D363" s="3"/>
      <c r="E363" s="3"/>
    </row>
    <row r="364" spans="1:5" x14ac:dyDescent="0.25">
      <c r="A364" s="3"/>
      <c r="B364" s="3"/>
      <c r="C364" s="3"/>
      <c r="D364" s="3"/>
      <c r="E364" s="3"/>
    </row>
    <row r="365" spans="1:5" x14ac:dyDescent="0.25">
      <c r="A365" s="3"/>
      <c r="B365" s="3"/>
      <c r="C365" s="3"/>
      <c r="D365" s="3"/>
      <c r="E365" s="3"/>
    </row>
    <row r="366" spans="1:5" x14ac:dyDescent="0.25">
      <c r="A366" s="3"/>
      <c r="B366" s="3"/>
      <c r="C366" s="3"/>
      <c r="D366" s="3"/>
      <c r="E366" s="3"/>
    </row>
    <row r="367" spans="1:5" x14ac:dyDescent="0.25">
      <c r="A367" s="3"/>
      <c r="B367" s="3"/>
      <c r="C367" s="3"/>
      <c r="D367" s="3"/>
      <c r="E367" s="3"/>
    </row>
    <row r="368" spans="1:5" x14ac:dyDescent="0.25">
      <c r="A368" s="3"/>
      <c r="B368" s="3"/>
      <c r="C368" s="3"/>
      <c r="D368" s="3"/>
      <c r="E368" s="3"/>
    </row>
    <row r="369" spans="1:5" x14ac:dyDescent="0.25">
      <c r="A369" s="3"/>
      <c r="B369" s="3"/>
      <c r="C369" s="3"/>
      <c r="D369" s="3"/>
      <c r="E369" s="3"/>
    </row>
    <row r="370" spans="1:5" x14ac:dyDescent="0.25">
      <c r="A370" s="3"/>
      <c r="B370" s="3"/>
      <c r="C370" s="3"/>
      <c r="D370" s="3"/>
      <c r="E370" s="3"/>
    </row>
    <row r="371" spans="1:5" x14ac:dyDescent="0.25">
      <c r="A371" s="3"/>
      <c r="B371" s="3"/>
      <c r="C371" s="3"/>
      <c r="D371" s="3"/>
      <c r="E371" s="3"/>
    </row>
    <row r="372" spans="1:5" x14ac:dyDescent="0.25">
      <c r="A372" s="3"/>
      <c r="B372" s="3"/>
      <c r="C372" s="3"/>
      <c r="D372" s="3"/>
      <c r="E372" s="3"/>
    </row>
    <row r="373" spans="1:5" x14ac:dyDescent="0.25">
      <c r="A373" s="3"/>
      <c r="B373" s="3"/>
      <c r="C373" s="3"/>
      <c r="D373" s="3"/>
      <c r="E373" s="3"/>
    </row>
    <row r="374" spans="1:5" x14ac:dyDescent="0.25">
      <c r="A374" s="3"/>
      <c r="B374" s="3"/>
      <c r="C374" s="3"/>
      <c r="D374" s="3"/>
      <c r="E374" s="3"/>
    </row>
    <row r="375" spans="1:5" x14ac:dyDescent="0.25">
      <c r="A375" s="3"/>
      <c r="B375" s="3"/>
      <c r="C375" s="3"/>
      <c r="D375" s="3"/>
      <c r="E375" s="3"/>
    </row>
    <row r="376" spans="1:5" x14ac:dyDescent="0.25">
      <c r="A376" s="3"/>
      <c r="B376" s="3"/>
      <c r="C376" s="3"/>
      <c r="D376" s="3"/>
      <c r="E376" s="3"/>
    </row>
    <row r="377" spans="1:5" x14ac:dyDescent="0.25">
      <c r="A377" s="3"/>
      <c r="B377" s="3"/>
      <c r="C377" s="3"/>
      <c r="D377" s="3"/>
      <c r="E377" s="3"/>
    </row>
    <row r="378" spans="1:5" x14ac:dyDescent="0.25">
      <c r="A378" s="3"/>
      <c r="B378" s="3"/>
      <c r="C378" s="3"/>
      <c r="D378" s="3"/>
      <c r="E378" s="3"/>
    </row>
    <row r="379" spans="1:5" x14ac:dyDescent="0.25">
      <c r="A379" s="3"/>
      <c r="B379" s="3"/>
      <c r="C379" s="3"/>
      <c r="D379" s="3"/>
      <c r="E379" s="3"/>
    </row>
    <row r="380" spans="1:5" x14ac:dyDescent="0.25">
      <c r="A380" s="3"/>
      <c r="B380" s="3"/>
      <c r="C380" s="3"/>
      <c r="D380" s="3"/>
      <c r="E380" s="3"/>
    </row>
    <row r="381" spans="1:5" x14ac:dyDescent="0.25">
      <c r="A381" s="3"/>
      <c r="B381" s="3"/>
      <c r="C381" s="3"/>
      <c r="D381" s="3"/>
      <c r="E381" s="3"/>
    </row>
    <row r="382" spans="1:5" x14ac:dyDescent="0.25">
      <c r="A382" s="3"/>
      <c r="B382" s="3"/>
      <c r="C382" s="3"/>
      <c r="D382" s="3"/>
      <c r="E382" s="3"/>
    </row>
    <row r="383" spans="1:5" x14ac:dyDescent="0.25">
      <c r="A383" s="3"/>
      <c r="B383" s="3"/>
      <c r="C383" s="3"/>
      <c r="D383" s="3"/>
      <c r="E383" s="3"/>
    </row>
    <row r="384" spans="1:5" x14ac:dyDescent="0.25">
      <c r="A384" s="3"/>
      <c r="B384" s="3"/>
      <c r="C384" s="3"/>
      <c r="D384" s="3"/>
      <c r="E384" s="3"/>
    </row>
    <row r="385" spans="1:5" x14ac:dyDescent="0.25">
      <c r="A385" s="3"/>
      <c r="B385" s="3"/>
      <c r="C385" s="3"/>
      <c r="D385" s="3"/>
      <c r="E385" s="3"/>
    </row>
    <row r="386" spans="1:5" x14ac:dyDescent="0.25">
      <c r="A386" s="3"/>
      <c r="B386" s="3"/>
      <c r="C386" s="3"/>
      <c r="D386" s="3"/>
      <c r="E386" s="3"/>
    </row>
    <row r="387" spans="1:5" x14ac:dyDescent="0.25">
      <c r="A387" s="3"/>
      <c r="B387" s="3"/>
      <c r="C387" s="3"/>
      <c r="D387" s="3"/>
      <c r="E387" s="3"/>
    </row>
    <row r="388" spans="1:5" x14ac:dyDescent="0.25">
      <c r="A388" s="3"/>
      <c r="B388" s="3"/>
      <c r="C388" s="3"/>
      <c r="D388" s="3"/>
      <c r="E388" s="3"/>
    </row>
    <row r="389" spans="1:5" x14ac:dyDescent="0.25">
      <c r="A389" s="3"/>
      <c r="B389" s="3"/>
      <c r="C389" s="3"/>
      <c r="D389" s="3"/>
      <c r="E389" s="3"/>
    </row>
    <row r="390" spans="1:5" x14ac:dyDescent="0.25">
      <c r="A390" s="3"/>
      <c r="B390" s="3"/>
      <c r="C390" s="3"/>
      <c r="D390" s="3"/>
      <c r="E390" s="3"/>
    </row>
    <row r="391" spans="1:5" x14ac:dyDescent="0.25">
      <c r="A391" s="3"/>
      <c r="B391" s="3"/>
      <c r="C391" s="3"/>
      <c r="D391" s="3"/>
      <c r="E391" s="3"/>
    </row>
    <row r="392" spans="1:5" x14ac:dyDescent="0.25">
      <c r="A392" s="3"/>
      <c r="B392" s="3"/>
      <c r="C392" s="3"/>
      <c r="D392" s="3"/>
      <c r="E392" s="3"/>
    </row>
    <row r="393" spans="1:5" x14ac:dyDescent="0.25">
      <c r="A393" s="3"/>
      <c r="B393" s="3"/>
      <c r="C393" s="3"/>
      <c r="D393" s="3"/>
      <c r="E393" s="3"/>
    </row>
    <row r="394" spans="1:5" x14ac:dyDescent="0.25">
      <c r="A394" s="3"/>
      <c r="B394" s="3"/>
      <c r="C394" s="3"/>
      <c r="D394" s="3"/>
      <c r="E394" s="3"/>
    </row>
    <row r="395" spans="1:5" x14ac:dyDescent="0.25">
      <c r="A395" s="3"/>
      <c r="B395" s="3"/>
      <c r="C395" s="3"/>
      <c r="D395" s="3"/>
      <c r="E395" s="3"/>
    </row>
    <row r="396" spans="1:5" x14ac:dyDescent="0.25">
      <c r="A396" s="3"/>
      <c r="B396" s="3"/>
      <c r="C396" s="3"/>
      <c r="D396" s="3"/>
      <c r="E396" s="3"/>
    </row>
    <row r="397" spans="1:5" x14ac:dyDescent="0.25">
      <c r="A397" s="3"/>
      <c r="B397" s="3"/>
      <c r="C397" s="3"/>
      <c r="D397" s="3"/>
      <c r="E397" s="3"/>
    </row>
    <row r="398" spans="1:5" x14ac:dyDescent="0.25">
      <c r="A398" s="3"/>
      <c r="B398" s="3"/>
      <c r="C398" s="3"/>
      <c r="D398" s="3"/>
      <c r="E398" s="3"/>
    </row>
    <row r="399" spans="1:5" x14ac:dyDescent="0.25">
      <c r="A399" s="3"/>
      <c r="B399" s="3"/>
      <c r="C399" s="3"/>
      <c r="D399" s="3"/>
      <c r="E399" s="3"/>
    </row>
    <row r="400" spans="1:5" x14ac:dyDescent="0.25">
      <c r="A400" s="3"/>
      <c r="B400" s="3"/>
      <c r="C400" s="3"/>
      <c r="D400" s="3"/>
      <c r="E400" s="3"/>
    </row>
    <row r="401" spans="1:5" x14ac:dyDescent="0.25">
      <c r="A401" s="3"/>
      <c r="B401" s="3"/>
      <c r="C401" s="3"/>
      <c r="D401" s="3"/>
      <c r="E401" s="3"/>
    </row>
    <row r="402" spans="1:5" x14ac:dyDescent="0.25">
      <c r="A402" s="3"/>
      <c r="B402" s="3"/>
      <c r="C402" s="3"/>
      <c r="D402" s="3"/>
      <c r="E402" s="3"/>
    </row>
    <row r="403" spans="1:5" x14ac:dyDescent="0.25">
      <c r="A403" s="3"/>
      <c r="B403" s="3"/>
      <c r="C403" s="3"/>
      <c r="D403" s="3"/>
      <c r="E403" s="3"/>
    </row>
    <row r="404" spans="1:5" x14ac:dyDescent="0.25">
      <c r="A404" s="3"/>
      <c r="B404" s="3"/>
      <c r="C404" s="3"/>
      <c r="D404" s="3"/>
      <c r="E404" s="3"/>
    </row>
    <row r="405" spans="1:5" x14ac:dyDescent="0.25">
      <c r="A405" s="3"/>
      <c r="B405" s="3"/>
      <c r="C405" s="3"/>
      <c r="D405" s="3"/>
      <c r="E405" s="3"/>
    </row>
    <row r="406" spans="1:5" x14ac:dyDescent="0.25">
      <c r="A406" s="3"/>
      <c r="B406" s="3"/>
      <c r="C406" s="3"/>
      <c r="D406" s="3"/>
      <c r="E406" s="3"/>
    </row>
    <row r="407" spans="1:5" x14ac:dyDescent="0.25">
      <c r="A407" s="3"/>
      <c r="B407" s="3"/>
      <c r="C407" s="3"/>
      <c r="D407" s="3"/>
      <c r="E407" s="3"/>
    </row>
    <row r="408" spans="1:5" x14ac:dyDescent="0.25">
      <c r="A408" s="3"/>
      <c r="B408" s="3"/>
      <c r="C408" s="3"/>
      <c r="D408" s="3"/>
      <c r="E408" s="3"/>
    </row>
    <row r="409" spans="1:5" x14ac:dyDescent="0.25">
      <c r="A409" s="3"/>
      <c r="B409" s="3"/>
      <c r="C409" s="3"/>
      <c r="D409" s="3"/>
      <c r="E409" s="3"/>
    </row>
    <row r="410" spans="1:5" x14ac:dyDescent="0.25">
      <c r="A410" s="3"/>
      <c r="B410" s="3"/>
      <c r="C410" s="3"/>
      <c r="D410" s="3"/>
      <c r="E410" s="3"/>
    </row>
    <row r="411" spans="1:5" x14ac:dyDescent="0.25">
      <c r="A411" s="3"/>
      <c r="B411" s="3"/>
      <c r="C411" s="3"/>
      <c r="D411" s="3"/>
      <c r="E411" s="3"/>
    </row>
    <row r="412" spans="1:5" x14ac:dyDescent="0.25">
      <c r="A412" s="3"/>
      <c r="B412" s="3"/>
      <c r="C412" s="3"/>
      <c r="D412" s="3"/>
      <c r="E412" s="3"/>
    </row>
    <row r="413" spans="1:5" x14ac:dyDescent="0.25">
      <c r="A413" s="3"/>
      <c r="B413" s="3"/>
      <c r="C413" s="3"/>
      <c r="D413" s="3"/>
      <c r="E413" s="3"/>
    </row>
    <row r="414" spans="1:5" x14ac:dyDescent="0.25">
      <c r="A414" s="3"/>
      <c r="B414" s="3"/>
      <c r="C414" s="3"/>
      <c r="D414" s="3"/>
      <c r="E414" s="3"/>
    </row>
    <row r="415" spans="1:5" x14ac:dyDescent="0.25">
      <c r="A415" s="3"/>
      <c r="B415" s="3"/>
      <c r="C415" s="3"/>
      <c r="D415" s="3"/>
      <c r="E415" s="3"/>
    </row>
    <row r="416" spans="1:5" x14ac:dyDescent="0.25">
      <c r="A416" s="3"/>
      <c r="B416" s="3"/>
      <c r="C416" s="3"/>
      <c r="D416" s="3"/>
      <c r="E416" s="3"/>
    </row>
    <row r="417" spans="1:5" x14ac:dyDescent="0.25">
      <c r="A417" s="3"/>
      <c r="B417" s="3"/>
      <c r="C417" s="3"/>
      <c r="D417" s="3"/>
      <c r="E417" s="3"/>
    </row>
    <row r="418" spans="1:5" x14ac:dyDescent="0.25">
      <c r="A418" s="3"/>
      <c r="B418" s="3"/>
      <c r="C418" s="3"/>
      <c r="D418" s="3"/>
      <c r="E418" s="3"/>
    </row>
    <row r="419" spans="1:5" x14ac:dyDescent="0.25">
      <c r="A419" s="3"/>
      <c r="B419" s="3"/>
      <c r="C419" s="3"/>
      <c r="D419" s="3"/>
      <c r="E419" s="3"/>
    </row>
    <row r="420" spans="1:5" x14ac:dyDescent="0.25">
      <c r="A420" s="3"/>
      <c r="B420" s="3"/>
      <c r="C420" s="3"/>
      <c r="D420" s="3"/>
      <c r="E420" s="3"/>
    </row>
    <row r="421" spans="1:5" x14ac:dyDescent="0.25">
      <c r="A421" s="3"/>
      <c r="B421" s="3"/>
      <c r="C421" s="3"/>
      <c r="D421" s="3"/>
      <c r="E421" s="3"/>
    </row>
    <row r="422" spans="1:5" x14ac:dyDescent="0.25">
      <c r="A422" s="3"/>
      <c r="B422" s="3"/>
      <c r="C422" s="3"/>
      <c r="D422" s="3"/>
      <c r="E422" s="3"/>
    </row>
    <row r="423" spans="1:5" x14ac:dyDescent="0.25">
      <c r="A423" s="3"/>
      <c r="B423" s="3"/>
      <c r="C423" s="3"/>
      <c r="D423" s="3"/>
      <c r="E423" s="3"/>
    </row>
    <row r="424" spans="1:5" x14ac:dyDescent="0.25">
      <c r="A424" s="3"/>
      <c r="B424" s="3"/>
      <c r="C424" s="3"/>
      <c r="D424" s="3"/>
      <c r="E424" s="3"/>
    </row>
    <row r="425" spans="1:5" x14ac:dyDescent="0.25">
      <c r="A425" s="3"/>
      <c r="B425" s="3"/>
      <c r="C425" s="3"/>
      <c r="D425" s="3"/>
      <c r="E425" s="3"/>
    </row>
    <row r="426" spans="1:5" x14ac:dyDescent="0.25">
      <c r="A426" s="3"/>
      <c r="B426" s="3"/>
      <c r="C426" s="3"/>
      <c r="D426" s="3"/>
      <c r="E426" s="3"/>
    </row>
    <row r="427" spans="1:5" x14ac:dyDescent="0.25">
      <c r="A427" s="3"/>
      <c r="B427" s="3"/>
      <c r="C427" s="3"/>
      <c r="D427" s="3"/>
      <c r="E427" s="3"/>
    </row>
    <row r="428" spans="1:5" x14ac:dyDescent="0.25">
      <c r="A428" s="3"/>
      <c r="B428" s="3"/>
      <c r="C428" s="3"/>
      <c r="D428" s="3"/>
      <c r="E428" s="3"/>
    </row>
    <row r="429" spans="1:5" x14ac:dyDescent="0.25">
      <c r="A429" s="3"/>
      <c r="B429" s="3"/>
      <c r="C429" s="3"/>
      <c r="D429" s="3"/>
      <c r="E429" s="3"/>
    </row>
    <row r="430" spans="1:5" x14ac:dyDescent="0.25">
      <c r="A430" s="3"/>
      <c r="B430" s="3"/>
      <c r="C430" s="3"/>
      <c r="D430" s="3"/>
      <c r="E430" s="3"/>
    </row>
    <row r="431" spans="1:5" x14ac:dyDescent="0.25">
      <c r="A431" s="3"/>
      <c r="B431" s="3"/>
      <c r="C431" s="3"/>
      <c r="D431" s="3"/>
      <c r="E431" s="3"/>
    </row>
    <row r="432" spans="1:5" x14ac:dyDescent="0.25">
      <c r="A432" s="3"/>
      <c r="B432" s="3"/>
      <c r="C432" s="3"/>
      <c r="D432" s="3"/>
      <c r="E432" s="3"/>
    </row>
    <row r="433" spans="1:5" x14ac:dyDescent="0.25">
      <c r="A433" s="3"/>
      <c r="B433" s="3"/>
      <c r="C433" s="3"/>
      <c r="D433" s="3"/>
      <c r="E433" s="3"/>
    </row>
    <row r="434" spans="1:5" x14ac:dyDescent="0.25">
      <c r="A434" s="3"/>
      <c r="B434" s="3"/>
      <c r="C434" s="3"/>
      <c r="D434" s="3"/>
      <c r="E434" s="3"/>
    </row>
    <row r="435" spans="1:5" x14ac:dyDescent="0.25">
      <c r="A435" s="3"/>
      <c r="B435" s="3"/>
      <c r="C435" s="3"/>
      <c r="D435" s="3"/>
      <c r="E435" s="3"/>
    </row>
    <row r="436" spans="1:5" x14ac:dyDescent="0.25">
      <c r="A436" s="3"/>
      <c r="B436" s="3"/>
      <c r="C436" s="3"/>
      <c r="D436" s="3"/>
      <c r="E436" s="3"/>
    </row>
    <row r="437" spans="1:5" x14ac:dyDescent="0.25">
      <c r="A437" s="3"/>
      <c r="B437" s="3"/>
      <c r="C437" s="3"/>
      <c r="D437" s="3"/>
      <c r="E437" s="3"/>
    </row>
    <row r="438" spans="1:5" x14ac:dyDescent="0.25">
      <c r="A438" s="3"/>
      <c r="B438" s="3"/>
      <c r="C438" s="3"/>
      <c r="D438" s="3"/>
      <c r="E438" s="3"/>
    </row>
    <row r="439" spans="1:5" x14ac:dyDescent="0.25">
      <c r="A439" s="3"/>
      <c r="B439" s="3"/>
      <c r="C439" s="3"/>
      <c r="D439" s="3"/>
      <c r="E439" s="3"/>
    </row>
    <row r="440" spans="1:5" x14ac:dyDescent="0.25">
      <c r="A440" s="3"/>
      <c r="B440" s="3"/>
      <c r="C440" s="3"/>
      <c r="D440" s="3"/>
      <c r="E440" s="3"/>
    </row>
    <row r="441" spans="1:5" x14ac:dyDescent="0.25">
      <c r="A441" s="3"/>
      <c r="B441" s="3"/>
      <c r="C441" s="3"/>
      <c r="D441" s="3"/>
      <c r="E441" s="3"/>
    </row>
    <row r="442" spans="1:5" x14ac:dyDescent="0.25">
      <c r="A442" s="3"/>
      <c r="B442" s="3"/>
      <c r="C442" s="3"/>
      <c r="D442" s="3"/>
      <c r="E442" s="3"/>
    </row>
    <row r="443" spans="1:5" x14ac:dyDescent="0.25">
      <c r="A443" s="3"/>
      <c r="B443" s="3"/>
      <c r="C443" s="3"/>
      <c r="D443" s="3"/>
      <c r="E443" s="3"/>
    </row>
    <row r="444" spans="1:5" x14ac:dyDescent="0.25">
      <c r="A444" s="3"/>
      <c r="B444" s="3"/>
      <c r="C444" s="3"/>
      <c r="D444" s="3"/>
      <c r="E444" s="3"/>
    </row>
    <row r="445" spans="1:5" x14ac:dyDescent="0.25">
      <c r="A445" s="3"/>
      <c r="B445" s="3"/>
      <c r="C445" s="3"/>
      <c r="D445" s="3"/>
      <c r="E445" s="3"/>
    </row>
    <row r="446" spans="1:5" x14ac:dyDescent="0.25">
      <c r="A446" s="3"/>
      <c r="B446" s="3"/>
      <c r="C446" s="3"/>
      <c r="D446" s="3"/>
      <c r="E446" s="3"/>
    </row>
    <row r="447" spans="1:5" x14ac:dyDescent="0.25">
      <c r="A447" s="3"/>
      <c r="B447" s="3"/>
      <c r="C447" s="3"/>
      <c r="D447" s="3"/>
      <c r="E447" s="3"/>
    </row>
    <row r="448" spans="1:5" x14ac:dyDescent="0.25">
      <c r="A448" s="3"/>
      <c r="B448" s="3"/>
      <c r="C448" s="3"/>
      <c r="D448" s="3"/>
      <c r="E448" s="3"/>
    </row>
    <row r="449" spans="1:5" x14ac:dyDescent="0.25">
      <c r="A449" s="3"/>
      <c r="B449" s="3"/>
      <c r="C449" s="3"/>
      <c r="D449" s="3"/>
      <c r="E449" s="3"/>
    </row>
    <row r="450" spans="1:5" x14ac:dyDescent="0.25">
      <c r="A450" s="3"/>
      <c r="B450" s="3"/>
      <c r="C450" s="3"/>
      <c r="D450" s="3"/>
      <c r="E450" s="3"/>
    </row>
    <row r="451" spans="1:5" x14ac:dyDescent="0.25">
      <c r="A451" s="3"/>
      <c r="B451" s="3"/>
      <c r="C451" s="3"/>
      <c r="D451" s="3"/>
      <c r="E451" s="3"/>
    </row>
    <row r="452" spans="1:5" x14ac:dyDescent="0.25">
      <c r="A452" s="3"/>
      <c r="B452" s="3"/>
      <c r="C452" s="3"/>
      <c r="D452" s="3"/>
      <c r="E452" s="3"/>
    </row>
    <row r="453" spans="1:5" x14ac:dyDescent="0.25">
      <c r="A453" s="3"/>
      <c r="B453" s="3"/>
      <c r="C453" s="3"/>
      <c r="D453" s="3"/>
      <c r="E453" s="3"/>
    </row>
    <row r="454" spans="1:5" x14ac:dyDescent="0.25">
      <c r="A454" s="3"/>
      <c r="B454" s="3"/>
      <c r="C454" s="3"/>
      <c r="D454" s="3"/>
      <c r="E454" s="3"/>
    </row>
    <row r="455" spans="1:5" x14ac:dyDescent="0.25">
      <c r="A455" s="3"/>
      <c r="B455" s="3"/>
      <c r="C455" s="3"/>
      <c r="D455" s="3"/>
      <c r="E455" s="3"/>
    </row>
    <row r="456" spans="1:5" x14ac:dyDescent="0.25">
      <c r="A456" s="3"/>
      <c r="B456" s="3"/>
      <c r="C456" s="3"/>
      <c r="D456" s="3"/>
      <c r="E456" s="3"/>
    </row>
    <row r="457" spans="1:5" x14ac:dyDescent="0.25">
      <c r="A457" s="3"/>
      <c r="B457" s="3"/>
      <c r="C457" s="3"/>
      <c r="D457" s="3"/>
      <c r="E457" s="3"/>
    </row>
    <row r="458" spans="1:5" x14ac:dyDescent="0.25">
      <c r="A458" s="3"/>
      <c r="B458" s="3"/>
      <c r="C458" s="3"/>
      <c r="D458" s="3"/>
      <c r="E458" s="3"/>
    </row>
    <row r="459" spans="1:5" x14ac:dyDescent="0.25">
      <c r="A459" s="3"/>
      <c r="B459" s="3"/>
      <c r="C459" s="3"/>
      <c r="D459" s="3"/>
      <c r="E459" s="3"/>
    </row>
    <row r="460" spans="1:5" x14ac:dyDescent="0.25">
      <c r="A460" s="3"/>
      <c r="B460" s="3"/>
      <c r="C460" s="3"/>
      <c r="D460" s="3"/>
      <c r="E460" s="3"/>
    </row>
    <row r="461" spans="1:5" x14ac:dyDescent="0.25">
      <c r="A461" s="3"/>
      <c r="B461" s="3"/>
      <c r="C461" s="3"/>
      <c r="D461" s="3"/>
      <c r="E461" s="3"/>
    </row>
    <row r="462" spans="1:5" x14ac:dyDescent="0.25">
      <c r="A462" s="3"/>
      <c r="B462" s="3"/>
      <c r="C462" s="3"/>
      <c r="D462" s="3"/>
      <c r="E462" s="3"/>
    </row>
    <row r="463" spans="1:5" x14ac:dyDescent="0.25">
      <c r="A463" s="3"/>
      <c r="B463" s="3"/>
      <c r="C463" s="3"/>
      <c r="D463" s="3"/>
      <c r="E463" s="3"/>
    </row>
    <row r="464" spans="1:5" x14ac:dyDescent="0.25">
      <c r="A464" s="3"/>
      <c r="B464" s="3"/>
      <c r="C464" s="3"/>
      <c r="D464" s="3"/>
      <c r="E464" s="3"/>
    </row>
    <row r="465" spans="1:5" x14ac:dyDescent="0.25">
      <c r="A465" s="3"/>
      <c r="B465" s="3"/>
      <c r="C465" s="3"/>
      <c r="D465" s="3"/>
      <c r="E465" s="3"/>
    </row>
    <row r="466" spans="1:5" x14ac:dyDescent="0.25">
      <c r="A466" s="3"/>
      <c r="B466" s="3"/>
      <c r="C466" s="3"/>
      <c r="D466" s="3"/>
      <c r="E466" s="3"/>
    </row>
    <row r="467" spans="1:5" x14ac:dyDescent="0.25">
      <c r="A467" s="3"/>
      <c r="B467" s="3"/>
      <c r="C467" s="3"/>
      <c r="D467" s="3"/>
      <c r="E467" s="3"/>
    </row>
    <row r="468" spans="1:5" x14ac:dyDescent="0.25">
      <c r="A468" s="3"/>
      <c r="B468" s="3"/>
      <c r="C468" s="3"/>
      <c r="D468" s="3"/>
      <c r="E468" s="3"/>
    </row>
    <row r="469" spans="1:5" x14ac:dyDescent="0.25">
      <c r="A469" s="3"/>
      <c r="B469" s="3"/>
      <c r="C469" s="3"/>
      <c r="D469" s="3"/>
      <c r="E469" s="3"/>
    </row>
    <row r="470" spans="1:5" x14ac:dyDescent="0.25">
      <c r="A470" s="3"/>
      <c r="B470" s="3"/>
      <c r="C470" s="3"/>
      <c r="D470" s="3"/>
      <c r="E470" s="3"/>
    </row>
    <row r="471" spans="1:5" x14ac:dyDescent="0.25">
      <c r="A471" s="3"/>
      <c r="B471" s="3"/>
      <c r="C471" s="3"/>
      <c r="D471" s="3"/>
      <c r="E471" s="3"/>
    </row>
    <row r="472" spans="1:5" x14ac:dyDescent="0.25">
      <c r="A472" s="3"/>
      <c r="B472" s="3"/>
      <c r="C472" s="3"/>
      <c r="D472" s="3"/>
      <c r="E472" s="3"/>
    </row>
    <row r="473" spans="1:5" x14ac:dyDescent="0.25">
      <c r="A473" s="3"/>
      <c r="B473" s="3"/>
      <c r="C473" s="3"/>
      <c r="D473" s="3"/>
      <c r="E473" s="3"/>
    </row>
    <row r="474" spans="1:5" x14ac:dyDescent="0.25">
      <c r="A474" s="3"/>
      <c r="B474" s="3"/>
      <c r="C474" s="3"/>
      <c r="D474" s="3"/>
      <c r="E474" s="3"/>
    </row>
    <row r="475" spans="1:5" x14ac:dyDescent="0.25">
      <c r="A475" s="3"/>
      <c r="B475" s="3"/>
      <c r="C475" s="3"/>
      <c r="D475" s="3"/>
      <c r="E475" s="3"/>
    </row>
    <row r="476" spans="1:5" x14ac:dyDescent="0.25">
      <c r="A476" s="3"/>
      <c r="B476" s="3"/>
      <c r="C476" s="3"/>
      <c r="D476" s="3"/>
      <c r="E476" s="3"/>
    </row>
    <row r="477" spans="1:5" x14ac:dyDescent="0.25">
      <c r="A477" s="3"/>
      <c r="B477" s="3"/>
      <c r="C477" s="3"/>
      <c r="D477" s="3"/>
      <c r="E477" s="3"/>
    </row>
    <row r="478" spans="1:5" x14ac:dyDescent="0.25">
      <c r="A478" s="3"/>
      <c r="B478" s="3"/>
      <c r="C478" s="3"/>
      <c r="D478" s="3"/>
      <c r="E478" s="3"/>
    </row>
    <row r="479" spans="1:5" x14ac:dyDescent="0.25">
      <c r="A479" s="3"/>
      <c r="B479" s="3"/>
      <c r="C479" s="3"/>
      <c r="D479" s="3"/>
      <c r="E479" s="3"/>
    </row>
    <row r="480" spans="1:5" x14ac:dyDescent="0.25">
      <c r="A480" s="3"/>
      <c r="B480" s="3"/>
      <c r="C480" s="3"/>
      <c r="D480" s="3"/>
      <c r="E480" s="3"/>
    </row>
    <row r="481" spans="1:5" x14ac:dyDescent="0.25">
      <c r="A481" s="3"/>
      <c r="B481" s="3"/>
      <c r="C481" s="3"/>
      <c r="D481" s="3"/>
      <c r="E481" s="3"/>
    </row>
    <row r="482" spans="1:5" x14ac:dyDescent="0.25">
      <c r="A482" s="3"/>
      <c r="B482" s="3"/>
      <c r="C482" s="3"/>
      <c r="D482" s="3"/>
      <c r="E482" s="3"/>
    </row>
    <row r="483" spans="1:5" x14ac:dyDescent="0.25">
      <c r="A483" s="3"/>
      <c r="B483" s="3"/>
      <c r="C483" s="3"/>
      <c r="D483" s="3"/>
      <c r="E483" s="3"/>
    </row>
    <row r="484" spans="1:5" x14ac:dyDescent="0.25">
      <c r="A484" s="3"/>
      <c r="B484" s="3"/>
      <c r="C484" s="3"/>
      <c r="D484" s="3"/>
      <c r="E484" s="3"/>
    </row>
    <row r="485" spans="1:5" x14ac:dyDescent="0.25">
      <c r="A485" s="3"/>
      <c r="B485" s="3"/>
      <c r="C485" s="3"/>
      <c r="D485" s="3"/>
      <c r="E485" s="3"/>
    </row>
    <row r="486" spans="1:5" x14ac:dyDescent="0.25">
      <c r="A486" s="3"/>
      <c r="B486" s="3"/>
      <c r="C486" s="3"/>
      <c r="D486" s="3"/>
      <c r="E486" s="3"/>
    </row>
    <row r="487" spans="1:5" x14ac:dyDescent="0.25">
      <c r="A487" s="3"/>
      <c r="B487" s="3"/>
      <c r="C487" s="3"/>
      <c r="D487" s="3"/>
      <c r="E487" s="3"/>
    </row>
    <row r="488" spans="1:5" x14ac:dyDescent="0.25">
      <c r="A488" s="3"/>
      <c r="B488" s="3"/>
      <c r="C488" s="3"/>
      <c r="D488" s="3"/>
      <c r="E488" s="3"/>
    </row>
    <row r="489" spans="1:5" x14ac:dyDescent="0.25">
      <c r="A489" s="3"/>
      <c r="B489" s="3"/>
      <c r="C489" s="3"/>
      <c r="D489" s="3"/>
      <c r="E489" s="3"/>
    </row>
    <row r="490" spans="1:5" x14ac:dyDescent="0.25">
      <c r="A490" s="3"/>
      <c r="B490" s="3"/>
      <c r="C490" s="3"/>
      <c r="D490" s="3"/>
      <c r="E490" s="3"/>
    </row>
    <row r="491" spans="1:5" x14ac:dyDescent="0.25">
      <c r="A491" s="3"/>
      <c r="B491" s="3"/>
      <c r="C491" s="3"/>
      <c r="D491" s="3"/>
      <c r="E491" s="3"/>
    </row>
    <row r="492" spans="1:5" x14ac:dyDescent="0.25">
      <c r="A492" s="3"/>
      <c r="B492" s="3"/>
      <c r="C492" s="3"/>
      <c r="D492" s="3"/>
      <c r="E492" s="3"/>
    </row>
    <row r="493" spans="1:5" x14ac:dyDescent="0.25">
      <c r="A493" s="3"/>
      <c r="B493" s="3"/>
      <c r="C493" s="3"/>
      <c r="D493" s="3"/>
      <c r="E493" s="3"/>
    </row>
    <row r="494" spans="1:5" x14ac:dyDescent="0.25">
      <c r="A494" s="3"/>
      <c r="B494" s="3"/>
      <c r="C494" s="3"/>
      <c r="D494" s="3"/>
      <c r="E494" s="3"/>
    </row>
    <row r="495" spans="1:5" x14ac:dyDescent="0.25">
      <c r="A495" s="3"/>
      <c r="B495" s="3"/>
      <c r="C495" s="3"/>
      <c r="D495" s="3"/>
      <c r="E495" s="3"/>
    </row>
    <row r="496" spans="1:5" x14ac:dyDescent="0.25">
      <c r="A496" s="3"/>
      <c r="B496" s="3"/>
      <c r="C496" s="3"/>
      <c r="D496" s="3"/>
      <c r="E496" s="3"/>
    </row>
    <row r="497" spans="1:5" x14ac:dyDescent="0.25">
      <c r="A497" s="3"/>
      <c r="B497" s="3"/>
      <c r="C497" s="3"/>
      <c r="D497" s="3"/>
      <c r="E497" s="3"/>
    </row>
    <row r="498" spans="1:5" x14ac:dyDescent="0.25">
      <c r="A498" s="3"/>
      <c r="B498" s="3"/>
      <c r="C498" s="3"/>
      <c r="D498" s="3"/>
      <c r="E498" s="3"/>
    </row>
    <row r="499" spans="1:5" x14ac:dyDescent="0.25">
      <c r="A499" s="3"/>
      <c r="B499" s="3"/>
      <c r="C499" s="3"/>
      <c r="D499" s="3"/>
      <c r="E499" s="3"/>
    </row>
    <row r="500" spans="1:5" x14ac:dyDescent="0.25">
      <c r="A500" s="3"/>
      <c r="B500" s="3"/>
      <c r="C500" s="3"/>
      <c r="D500" s="3"/>
      <c r="E500" s="3"/>
    </row>
    <row r="501" spans="1:5" x14ac:dyDescent="0.25">
      <c r="A501" s="3"/>
      <c r="B501" s="3"/>
      <c r="C501" s="3"/>
      <c r="D501" s="3"/>
      <c r="E501" s="3"/>
    </row>
    <row r="502" spans="1:5" x14ac:dyDescent="0.25">
      <c r="A502" s="3"/>
      <c r="B502" s="3"/>
      <c r="C502" s="3"/>
      <c r="D502" s="3"/>
      <c r="E502" s="3"/>
    </row>
    <row r="503" spans="1:5" x14ac:dyDescent="0.25">
      <c r="A503" s="3"/>
      <c r="B503" s="3"/>
      <c r="C503" s="3"/>
      <c r="D503" s="3"/>
      <c r="E503" s="3"/>
    </row>
    <row r="504" spans="1:5" x14ac:dyDescent="0.25">
      <c r="A504" s="3"/>
      <c r="B504" s="3"/>
      <c r="C504" s="3"/>
      <c r="D504" s="3"/>
      <c r="E504" s="3"/>
    </row>
    <row r="505" spans="1:5" x14ac:dyDescent="0.25">
      <c r="A505" s="3"/>
      <c r="B505" s="3"/>
      <c r="C505" s="3"/>
      <c r="D505" s="3"/>
      <c r="E505" s="3"/>
    </row>
    <row r="506" spans="1:5" x14ac:dyDescent="0.25">
      <c r="A506" s="3"/>
      <c r="B506" s="3"/>
      <c r="C506" s="3"/>
      <c r="D506" s="3"/>
      <c r="E506" s="3"/>
    </row>
    <row r="507" spans="1:5" x14ac:dyDescent="0.25">
      <c r="A507" s="3"/>
      <c r="B507" s="3"/>
      <c r="C507" s="3"/>
      <c r="D507" s="3"/>
      <c r="E507" s="3"/>
    </row>
    <row r="508" spans="1:5" x14ac:dyDescent="0.25">
      <c r="A508" s="3"/>
      <c r="B508" s="3"/>
      <c r="C508" s="3"/>
      <c r="D508" s="3"/>
      <c r="E508" s="3"/>
    </row>
    <row r="509" spans="1:5" x14ac:dyDescent="0.25">
      <c r="A509" s="3"/>
      <c r="B509" s="3"/>
      <c r="C509" s="3"/>
      <c r="D509" s="3"/>
      <c r="E509" s="3"/>
    </row>
    <row r="510" spans="1:5" x14ac:dyDescent="0.25">
      <c r="A510" s="3"/>
      <c r="B510" s="3"/>
      <c r="C510" s="3"/>
      <c r="D510" s="3"/>
      <c r="E510" s="3"/>
    </row>
    <row r="511" spans="1:5" x14ac:dyDescent="0.25">
      <c r="A511" s="3"/>
      <c r="B511" s="3"/>
      <c r="C511" s="3"/>
      <c r="D511" s="3"/>
      <c r="E511" s="3"/>
    </row>
    <row r="512" spans="1:5" x14ac:dyDescent="0.25">
      <c r="A512" s="3"/>
      <c r="B512" s="3"/>
      <c r="C512" s="3"/>
      <c r="D512" s="3"/>
      <c r="E512" s="3"/>
    </row>
    <row r="513" spans="1:5" x14ac:dyDescent="0.25">
      <c r="A513" s="3"/>
      <c r="B513" s="3"/>
      <c r="C513" s="3"/>
      <c r="D513" s="3"/>
      <c r="E513" s="3"/>
    </row>
    <row r="514" spans="1:5" x14ac:dyDescent="0.25">
      <c r="A514" s="3"/>
      <c r="B514" s="3"/>
      <c r="C514" s="3"/>
      <c r="D514" s="3"/>
      <c r="E514" s="3"/>
    </row>
    <row r="515" spans="1:5" x14ac:dyDescent="0.25">
      <c r="A515" s="3"/>
      <c r="B515" s="3"/>
      <c r="C515" s="3"/>
      <c r="D515" s="3"/>
      <c r="E515" s="3"/>
    </row>
    <row r="516" spans="1:5" x14ac:dyDescent="0.25">
      <c r="A516" s="3"/>
      <c r="B516" s="3"/>
      <c r="C516" s="3"/>
      <c r="D516" s="3"/>
      <c r="E516" s="3"/>
    </row>
    <row r="517" spans="1:5" x14ac:dyDescent="0.25">
      <c r="A517" s="3"/>
      <c r="B517" s="3"/>
      <c r="C517" s="3"/>
      <c r="D517" s="3"/>
      <c r="E517" s="3"/>
    </row>
    <row r="518" spans="1:5" x14ac:dyDescent="0.25">
      <c r="A518" s="3"/>
      <c r="B518" s="3"/>
      <c r="C518" s="3"/>
      <c r="D518" s="3"/>
      <c r="E518" s="3"/>
    </row>
    <row r="519" spans="1:5" x14ac:dyDescent="0.25">
      <c r="A519" s="3"/>
      <c r="B519" s="3"/>
      <c r="C519" s="3"/>
      <c r="D519" s="3"/>
      <c r="E519" s="3"/>
    </row>
    <row r="520" spans="1:5" x14ac:dyDescent="0.25">
      <c r="A520" s="3"/>
      <c r="B520" s="3"/>
      <c r="C520" s="3"/>
      <c r="D520" s="3"/>
      <c r="E520" s="3"/>
    </row>
    <row r="521" spans="1:5" x14ac:dyDescent="0.25">
      <c r="A521" s="3"/>
      <c r="B521" s="3"/>
      <c r="C521" s="3"/>
      <c r="D521" s="3"/>
      <c r="E521" s="3"/>
    </row>
    <row r="522" spans="1:5" x14ac:dyDescent="0.25">
      <c r="A522" s="3"/>
      <c r="B522" s="3"/>
      <c r="C522" s="3"/>
      <c r="D522" s="3"/>
      <c r="E522" s="3"/>
    </row>
    <row r="523" spans="1:5" x14ac:dyDescent="0.25">
      <c r="A523" s="3"/>
      <c r="B523" s="3"/>
      <c r="C523" s="3"/>
      <c r="D523" s="3"/>
      <c r="E523" s="3"/>
    </row>
    <row r="524" spans="1:5" x14ac:dyDescent="0.25">
      <c r="A524" s="3"/>
      <c r="B524" s="3"/>
      <c r="C524" s="3"/>
      <c r="D524" s="3"/>
      <c r="E524" s="3"/>
    </row>
    <row r="525" spans="1:5" x14ac:dyDescent="0.25">
      <c r="A525" s="3"/>
      <c r="B525" s="3"/>
      <c r="C525" s="3"/>
      <c r="D525" s="3"/>
      <c r="E525" s="3"/>
    </row>
    <row r="526" spans="1:5" x14ac:dyDescent="0.25">
      <c r="A526" s="3"/>
      <c r="B526" s="3"/>
      <c r="C526" s="3"/>
      <c r="D526" s="3"/>
      <c r="E526" s="3"/>
    </row>
    <row r="527" spans="1:5" x14ac:dyDescent="0.25">
      <c r="A527" s="3"/>
      <c r="B527" s="3"/>
      <c r="C527" s="3"/>
      <c r="D527" s="3"/>
      <c r="E527" s="3"/>
    </row>
    <row r="528" spans="1:5" x14ac:dyDescent="0.25">
      <c r="A528" s="3"/>
      <c r="B528" s="3"/>
      <c r="C528" s="3"/>
      <c r="D528" s="3"/>
      <c r="E528" s="3"/>
    </row>
    <row r="529" spans="1:5" x14ac:dyDescent="0.25">
      <c r="A529" s="3"/>
      <c r="B529" s="3"/>
      <c r="C529" s="3"/>
      <c r="D529" s="3"/>
      <c r="E529" s="3"/>
    </row>
    <row r="530" spans="1:5" x14ac:dyDescent="0.25">
      <c r="A530" s="3"/>
      <c r="B530" s="3"/>
      <c r="C530" s="3"/>
      <c r="D530" s="3"/>
      <c r="E530" s="3"/>
    </row>
    <row r="531" spans="1:5" x14ac:dyDescent="0.25">
      <c r="A531" s="3"/>
      <c r="B531" s="3"/>
      <c r="C531" s="3"/>
      <c r="D531" s="3"/>
      <c r="E531" s="3"/>
    </row>
    <row r="532" spans="1:5" x14ac:dyDescent="0.25">
      <c r="A532" s="3"/>
      <c r="B532" s="3"/>
      <c r="C532" s="3"/>
      <c r="D532" s="3"/>
      <c r="E532" s="3"/>
    </row>
    <row r="533" spans="1:5" x14ac:dyDescent="0.25">
      <c r="A533" s="3"/>
      <c r="B533" s="3"/>
      <c r="C533" s="3"/>
      <c r="D533" s="3"/>
      <c r="E533" s="3"/>
    </row>
    <row r="534" spans="1:5" x14ac:dyDescent="0.25">
      <c r="A534" s="3"/>
      <c r="B534" s="3"/>
      <c r="C534" s="3"/>
      <c r="D534" s="3"/>
      <c r="E534" s="3"/>
    </row>
    <row r="535" spans="1:5" x14ac:dyDescent="0.25">
      <c r="A535" s="3"/>
      <c r="B535" s="3"/>
      <c r="C535" s="3"/>
      <c r="D535" s="3"/>
      <c r="E535" s="3"/>
    </row>
    <row r="536" spans="1:5" x14ac:dyDescent="0.25">
      <c r="A536" s="3"/>
      <c r="B536" s="3"/>
      <c r="C536" s="3"/>
      <c r="D536" s="3"/>
      <c r="E536" s="3"/>
    </row>
    <row r="537" spans="1:5" x14ac:dyDescent="0.25">
      <c r="A537" s="3"/>
      <c r="B537" s="3"/>
      <c r="C537" s="3"/>
      <c r="D537" s="3"/>
      <c r="E537" s="3"/>
    </row>
    <row r="538" spans="1:5" x14ac:dyDescent="0.25">
      <c r="A538" s="3"/>
      <c r="B538" s="3"/>
      <c r="C538" s="3"/>
      <c r="D538" s="3"/>
      <c r="E538" s="3"/>
    </row>
    <row r="539" spans="1:5" x14ac:dyDescent="0.25">
      <c r="A539" s="3"/>
      <c r="B539" s="3"/>
      <c r="C539" s="3"/>
      <c r="D539" s="3"/>
      <c r="E539" s="3"/>
    </row>
    <row r="540" spans="1:5" x14ac:dyDescent="0.25">
      <c r="A540" s="3"/>
      <c r="B540" s="3"/>
      <c r="C540" s="3"/>
      <c r="D540" s="3"/>
      <c r="E540" s="3"/>
    </row>
    <row r="541" spans="1:5" x14ac:dyDescent="0.25">
      <c r="A541" s="3"/>
      <c r="B541" s="3"/>
      <c r="C541" s="3"/>
      <c r="D541" s="3"/>
      <c r="E541" s="3"/>
    </row>
    <row r="542" spans="1:5" x14ac:dyDescent="0.25">
      <c r="A542" s="3"/>
      <c r="B542" s="3"/>
      <c r="C542" s="3"/>
      <c r="D542" s="3"/>
      <c r="E542" s="3"/>
    </row>
    <row r="543" spans="1:5" x14ac:dyDescent="0.25">
      <c r="A543" s="3"/>
      <c r="B543" s="3"/>
      <c r="C543" s="3"/>
      <c r="D543" s="3"/>
      <c r="E543" s="3"/>
    </row>
    <row r="544" spans="1:5" x14ac:dyDescent="0.25">
      <c r="A544" s="3"/>
      <c r="B544" s="3"/>
      <c r="C544" s="3"/>
      <c r="D544" s="3"/>
      <c r="E544" s="3"/>
    </row>
    <row r="545" spans="1:5" x14ac:dyDescent="0.25">
      <c r="A545" s="3"/>
      <c r="B545" s="3"/>
      <c r="C545" s="3"/>
      <c r="D545" s="3"/>
      <c r="E545" s="3"/>
    </row>
    <row r="546" spans="1:5" x14ac:dyDescent="0.25">
      <c r="A546" s="3"/>
      <c r="B546" s="3"/>
      <c r="C546" s="3"/>
      <c r="D546" s="3"/>
      <c r="E546" s="3"/>
    </row>
    <row r="547" spans="1:5" x14ac:dyDescent="0.25">
      <c r="A547" s="3"/>
      <c r="B547" s="3"/>
      <c r="C547" s="3"/>
      <c r="D547" s="3"/>
      <c r="E547" s="3"/>
    </row>
    <row r="548" spans="1:5" x14ac:dyDescent="0.25">
      <c r="A548" s="3"/>
      <c r="B548" s="3"/>
      <c r="C548" s="3"/>
      <c r="D548" s="3"/>
      <c r="E548" s="3"/>
    </row>
    <row r="549" spans="1:5" x14ac:dyDescent="0.25">
      <c r="A549" s="3"/>
      <c r="B549" s="3"/>
      <c r="C549" s="3"/>
      <c r="D549" s="3"/>
      <c r="E549" s="3"/>
    </row>
    <row r="550" spans="1:5" x14ac:dyDescent="0.25">
      <c r="A550" s="3"/>
      <c r="B550" s="3"/>
      <c r="C550" s="3"/>
      <c r="D550" s="3"/>
      <c r="E550" s="3"/>
    </row>
    <row r="551" spans="1:5" x14ac:dyDescent="0.25">
      <c r="A551" s="3"/>
      <c r="B551" s="3"/>
      <c r="C551" s="3"/>
      <c r="D551" s="3"/>
      <c r="E551" s="3"/>
    </row>
    <row r="552" spans="1:5" x14ac:dyDescent="0.25">
      <c r="A552" s="3"/>
      <c r="B552" s="3"/>
      <c r="C552" s="3"/>
      <c r="D552" s="3"/>
      <c r="E552" s="3"/>
    </row>
    <row r="553" spans="1:5" x14ac:dyDescent="0.25">
      <c r="A553" s="3"/>
      <c r="B553" s="3"/>
      <c r="C553" s="3"/>
      <c r="D553" s="3"/>
      <c r="E553" s="3"/>
    </row>
    <row r="554" spans="1:5" x14ac:dyDescent="0.25">
      <c r="A554" s="3"/>
      <c r="B554" s="3"/>
      <c r="C554" s="3"/>
      <c r="D554" s="3"/>
      <c r="E554" s="3"/>
    </row>
    <row r="555" spans="1:5" x14ac:dyDescent="0.25">
      <c r="A555" s="3"/>
      <c r="B555" s="3"/>
      <c r="C555" s="3"/>
      <c r="D555" s="3"/>
      <c r="E555" s="3"/>
    </row>
    <row r="556" spans="1:5" x14ac:dyDescent="0.25">
      <c r="A556" s="3"/>
      <c r="B556" s="3"/>
      <c r="C556" s="3"/>
      <c r="D556" s="3"/>
      <c r="E556" s="3"/>
    </row>
    <row r="557" spans="1:5" x14ac:dyDescent="0.25">
      <c r="A557" s="3"/>
      <c r="B557" s="3"/>
      <c r="C557" s="3"/>
      <c r="D557" s="3"/>
      <c r="E557" s="3"/>
    </row>
    <row r="558" spans="1:5" x14ac:dyDescent="0.25">
      <c r="A558" s="3"/>
      <c r="B558" s="3"/>
      <c r="C558" s="3"/>
      <c r="D558" s="3"/>
      <c r="E558" s="3"/>
    </row>
    <row r="559" spans="1:5" x14ac:dyDescent="0.25">
      <c r="A559" s="3"/>
      <c r="B559" s="3"/>
      <c r="C559" s="3"/>
      <c r="D559" s="3"/>
      <c r="E559" s="3"/>
    </row>
    <row r="560" spans="1:5" x14ac:dyDescent="0.25">
      <c r="A560" s="3"/>
      <c r="B560" s="3"/>
      <c r="C560" s="3"/>
      <c r="D560" s="3"/>
      <c r="E560" s="3"/>
    </row>
    <row r="561" spans="1:5" x14ac:dyDescent="0.25">
      <c r="A561" s="3"/>
      <c r="B561" s="3"/>
      <c r="C561" s="3"/>
      <c r="D561" s="3"/>
      <c r="E561" s="3"/>
    </row>
    <row r="562" spans="1:5" x14ac:dyDescent="0.25">
      <c r="A562" s="3"/>
      <c r="B562" s="3"/>
      <c r="C562" s="3"/>
      <c r="D562" s="3"/>
      <c r="E562" s="3"/>
    </row>
    <row r="563" spans="1:5" x14ac:dyDescent="0.25">
      <c r="A563" s="3"/>
      <c r="B563" s="3"/>
      <c r="C563" s="3"/>
      <c r="D563" s="3"/>
      <c r="E563" s="3"/>
    </row>
    <row r="564" spans="1:5" x14ac:dyDescent="0.25">
      <c r="A564" s="3"/>
      <c r="B564" s="3"/>
      <c r="C564" s="3"/>
      <c r="D564" s="3"/>
      <c r="E564" s="3"/>
    </row>
    <row r="565" spans="1:5" x14ac:dyDescent="0.25">
      <c r="A565" s="3"/>
      <c r="B565" s="3"/>
      <c r="C565" s="3"/>
      <c r="D565" s="3"/>
      <c r="E565" s="3"/>
    </row>
    <row r="566" spans="1:5" x14ac:dyDescent="0.25">
      <c r="A566" s="3"/>
      <c r="B566" s="3"/>
      <c r="C566" s="3"/>
      <c r="D566" s="3"/>
      <c r="E566" s="3"/>
    </row>
    <row r="567" spans="1:5" x14ac:dyDescent="0.25">
      <c r="A567" s="3"/>
      <c r="B567" s="3"/>
      <c r="C567" s="3"/>
      <c r="D567" s="3"/>
      <c r="E567" s="3"/>
    </row>
    <row r="568" spans="1:5" x14ac:dyDescent="0.25">
      <c r="A568" s="3"/>
      <c r="B568" s="3"/>
      <c r="C568" s="3"/>
      <c r="D568" s="3"/>
      <c r="E568" s="3"/>
    </row>
    <row r="569" spans="1:5" x14ac:dyDescent="0.25">
      <c r="A569" s="3"/>
      <c r="B569" s="3"/>
      <c r="C569" s="3"/>
      <c r="D569" s="3"/>
      <c r="E569" s="3"/>
    </row>
    <row r="570" spans="1:5" x14ac:dyDescent="0.25">
      <c r="A570" s="3"/>
      <c r="B570" s="3"/>
      <c r="C570" s="3"/>
      <c r="D570" s="3"/>
      <c r="E570" s="3"/>
    </row>
    <row r="571" spans="1:5" x14ac:dyDescent="0.25">
      <c r="A571" s="3"/>
      <c r="B571" s="3"/>
      <c r="C571" s="3"/>
      <c r="D571" s="3"/>
      <c r="E571" s="3"/>
    </row>
    <row r="572" spans="1:5" x14ac:dyDescent="0.25">
      <c r="A572" s="3"/>
      <c r="B572" s="3"/>
      <c r="C572" s="3"/>
      <c r="D572" s="3"/>
      <c r="E572" s="3"/>
    </row>
    <row r="573" spans="1:5" x14ac:dyDescent="0.25">
      <c r="A573" s="3"/>
      <c r="B573" s="3"/>
      <c r="C573" s="3"/>
      <c r="D573" s="3"/>
      <c r="E573" s="3"/>
    </row>
    <row r="574" spans="1:5" x14ac:dyDescent="0.25">
      <c r="A574" s="3"/>
      <c r="B574" s="3"/>
      <c r="C574" s="3"/>
      <c r="D574" s="3"/>
      <c r="E574" s="3"/>
    </row>
    <row r="575" spans="1:5" x14ac:dyDescent="0.25">
      <c r="A575" s="3"/>
      <c r="B575" s="3"/>
      <c r="C575" s="3"/>
      <c r="D575" s="3"/>
      <c r="E575" s="3"/>
    </row>
    <row r="576" spans="1:5" x14ac:dyDescent="0.25">
      <c r="A576" s="3"/>
      <c r="B576" s="3"/>
      <c r="C576" s="3"/>
      <c r="D576" s="3"/>
      <c r="E576" s="3"/>
    </row>
    <row r="577" spans="1:5" x14ac:dyDescent="0.25">
      <c r="A577" s="3"/>
      <c r="B577" s="3"/>
      <c r="C577" s="3"/>
      <c r="D577" s="3"/>
      <c r="E577" s="3"/>
    </row>
    <row r="578" spans="1:5" x14ac:dyDescent="0.25">
      <c r="A578" s="3"/>
      <c r="B578" s="3"/>
      <c r="C578" s="3"/>
      <c r="D578" s="3"/>
      <c r="E578" s="3"/>
    </row>
    <row r="579" spans="1:5" x14ac:dyDescent="0.25">
      <c r="A579" s="3"/>
      <c r="B579" s="3"/>
      <c r="C579" s="3"/>
      <c r="D579" s="3"/>
      <c r="E579" s="3"/>
    </row>
    <row r="580" spans="1:5" x14ac:dyDescent="0.25">
      <c r="A580" s="3"/>
      <c r="B580" s="3"/>
      <c r="C580" s="3"/>
      <c r="D580" s="3"/>
      <c r="E580" s="3"/>
    </row>
    <row r="581" spans="1:5" x14ac:dyDescent="0.25">
      <c r="A581" s="3"/>
      <c r="B581" s="3"/>
      <c r="C581" s="3"/>
      <c r="D581" s="3"/>
      <c r="E581" s="3"/>
    </row>
    <row r="582" spans="1:5" x14ac:dyDescent="0.25">
      <c r="A582" s="3"/>
      <c r="B582" s="3"/>
      <c r="C582" s="3"/>
      <c r="D582" s="3"/>
      <c r="E582" s="3"/>
    </row>
    <row r="583" spans="1:5" x14ac:dyDescent="0.25">
      <c r="A583" s="3"/>
      <c r="B583" s="3"/>
      <c r="C583" s="3"/>
      <c r="D583" s="3"/>
      <c r="E583" s="3"/>
    </row>
    <row r="584" spans="1:5" x14ac:dyDescent="0.25">
      <c r="A584" s="3"/>
      <c r="B584" s="3"/>
      <c r="C584" s="3"/>
      <c r="D584" s="3"/>
      <c r="E584" s="3"/>
    </row>
    <row r="585" spans="1:5" x14ac:dyDescent="0.25">
      <c r="A585" s="3"/>
      <c r="B585" s="3"/>
      <c r="C585" s="3"/>
      <c r="D585" s="3"/>
      <c r="E585" s="3"/>
    </row>
    <row r="586" spans="1:5" x14ac:dyDescent="0.25">
      <c r="A586" s="3"/>
      <c r="B586" s="3"/>
      <c r="C586" s="3"/>
      <c r="D586" s="3"/>
      <c r="E586" s="3"/>
    </row>
    <row r="587" spans="1:5" x14ac:dyDescent="0.25">
      <c r="A587" s="3"/>
      <c r="B587" s="3"/>
      <c r="C587" s="3"/>
      <c r="D587" s="3"/>
      <c r="E587" s="3"/>
    </row>
    <row r="588" spans="1:5" x14ac:dyDescent="0.25">
      <c r="A588" s="3"/>
      <c r="B588" s="3"/>
      <c r="C588" s="3"/>
      <c r="D588" s="3"/>
      <c r="E588" s="3"/>
    </row>
    <row r="589" spans="1:5" x14ac:dyDescent="0.25">
      <c r="A589" s="3"/>
      <c r="B589" s="3"/>
      <c r="C589" s="3"/>
      <c r="D589" s="3"/>
      <c r="E589" s="3"/>
    </row>
    <row r="590" spans="1:5" x14ac:dyDescent="0.25">
      <c r="A590" s="3"/>
      <c r="B590" s="3"/>
      <c r="C590" s="3"/>
      <c r="D590" s="3"/>
      <c r="E590" s="3"/>
    </row>
    <row r="591" spans="1:5" x14ac:dyDescent="0.25">
      <c r="A591" s="3"/>
      <c r="B591" s="3"/>
      <c r="C591" s="3"/>
      <c r="D591" s="3"/>
      <c r="E591" s="3"/>
    </row>
    <row r="592" spans="1:5" x14ac:dyDescent="0.25">
      <c r="A592" s="3"/>
      <c r="B592" s="3"/>
      <c r="C592" s="3"/>
      <c r="D592" s="3"/>
      <c r="E592" s="3"/>
    </row>
    <row r="593" spans="1:5" x14ac:dyDescent="0.25">
      <c r="A593" s="3"/>
      <c r="B593" s="3"/>
      <c r="C593" s="3"/>
      <c r="D593" s="3"/>
      <c r="E593" s="3"/>
    </row>
    <row r="594" spans="1:5" x14ac:dyDescent="0.25">
      <c r="A594" s="3"/>
      <c r="B594" s="3"/>
      <c r="C594" s="3"/>
      <c r="D594" s="3"/>
      <c r="E594" s="3"/>
    </row>
    <row r="595" spans="1:5" x14ac:dyDescent="0.25">
      <c r="A595" s="3"/>
      <c r="B595" s="3"/>
      <c r="C595" s="3"/>
      <c r="D595" s="3"/>
      <c r="E595" s="3"/>
    </row>
    <row r="596" spans="1:5" x14ac:dyDescent="0.25">
      <c r="A596" s="3"/>
      <c r="B596" s="3"/>
      <c r="C596" s="3"/>
      <c r="D596" s="3"/>
      <c r="E596" s="3"/>
    </row>
    <row r="597" spans="1:5" x14ac:dyDescent="0.25">
      <c r="A597" s="3"/>
      <c r="B597" s="3"/>
      <c r="C597" s="3"/>
      <c r="D597" s="3"/>
      <c r="E597" s="3"/>
    </row>
    <row r="598" spans="1:5" x14ac:dyDescent="0.25">
      <c r="A598" s="3"/>
      <c r="B598" s="3"/>
      <c r="C598" s="3"/>
      <c r="D598" s="3"/>
      <c r="E598" s="3"/>
    </row>
    <row r="599" spans="1:5" x14ac:dyDescent="0.25">
      <c r="A599" s="3"/>
      <c r="B599" s="3"/>
      <c r="C599" s="3"/>
      <c r="D599" s="3"/>
      <c r="E599" s="3"/>
    </row>
    <row r="600" spans="1:5" x14ac:dyDescent="0.25">
      <c r="A600" s="3"/>
      <c r="B600" s="3"/>
      <c r="C600" s="3"/>
      <c r="D600" s="3"/>
      <c r="E600" s="3"/>
    </row>
    <row r="601" spans="1:5" x14ac:dyDescent="0.25">
      <c r="A601" s="3"/>
      <c r="B601" s="3"/>
      <c r="C601" s="3"/>
      <c r="D601" s="3"/>
      <c r="E601" s="3"/>
    </row>
    <row r="602" spans="1:5" x14ac:dyDescent="0.25">
      <c r="A602" s="3"/>
      <c r="B602" s="3"/>
      <c r="C602" s="3"/>
      <c r="D602" s="3"/>
      <c r="E602" s="3"/>
    </row>
    <row r="603" spans="1:5" x14ac:dyDescent="0.25">
      <c r="A603" s="3"/>
      <c r="B603" s="3"/>
      <c r="C603" s="3"/>
      <c r="D603" s="3"/>
      <c r="E603" s="3"/>
    </row>
    <row r="604" spans="1:5" x14ac:dyDescent="0.25">
      <c r="A604" s="3"/>
      <c r="B604" s="3"/>
      <c r="C604" s="3"/>
      <c r="D604" s="3"/>
      <c r="E604" s="3"/>
    </row>
    <row r="605" spans="1:5" x14ac:dyDescent="0.25">
      <c r="A605" s="3"/>
      <c r="B605" s="3"/>
      <c r="C605" s="3"/>
      <c r="D605" s="3"/>
      <c r="E605" s="3"/>
    </row>
    <row r="606" spans="1:5" x14ac:dyDescent="0.25">
      <c r="A606" s="3"/>
      <c r="B606" s="3"/>
      <c r="C606" s="3"/>
      <c r="D606" s="3"/>
      <c r="E606" s="3"/>
    </row>
    <row r="607" spans="1:5" x14ac:dyDescent="0.25">
      <c r="A607" s="3"/>
      <c r="B607" s="3"/>
      <c r="C607" s="3"/>
      <c r="D607" s="3"/>
      <c r="E607" s="3"/>
    </row>
    <row r="608" spans="1:5" x14ac:dyDescent="0.25">
      <c r="A608" s="3"/>
      <c r="B608" s="3"/>
      <c r="C608" s="3"/>
      <c r="D608" s="3"/>
      <c r="E608" s="3"/>
    </row>
    <row r="609" spans="1:5" x14ac:dyDescent="0.25">
      <c r="A609" s="3"/>
      <c r="B609" s="3"/>
      <c r="C609" s="3"/>
      <c r="D609" s="3"/>
      <c r="E609" s="3"/>
    </row>
    <row r="610" spans="1:5" x14ac:dyDescent="0.25">
      <c r="A610" s="3"/>
      <c r="B610" s="3"/>
      <c r="C610" s="3"/>
      <c r="D610" s="3"/>
      <c r="E610" s="3"/>
    </row>
    <row r="611" spans="1:5" x14ac:dyDescent="0.25">
      <c r="A611" s="3"/>
      <c r="B611" s="3"/>
      <c r="C611" s="3"/>
      <c r="D611" s="3"/>
      <c r="E611" s="3"/>
    </row>
    <row r="612" spans="1:5" x14ac:dyDescent="0.25">
      <c r="A612" s="3"/>
      <c r="B612" s="3"/>
      <c r="C612" s="3"/>
      <c r="D612" s="3"/>
      <c r="E612" s="3"/>
    </row>
    <row r="613" spans="1:5" x14ac:dyDescent="0.25">
      <c r="A613" s="3"/>
      <c r="B613" s="3"/>
      <c r="C613" s="3"/>
      <c r="D613" s="3"/>
      <c r="E613" s="3"/>
    </row>
    <row r="614" spans="1:5" x14ac:dyDescent="0.25">
      <c r="A614" s="3"/>
      <c r="B614" s="3"/>
      <c r="C614" s="3"/>
      <c r="D614" s="3"/>
      <c r="E614" s="3"/>
    </row>
    <row r="615" spans="1:5" x14ac:dyDescent="0.25">
      <c r="A615" s="3"/>
      <c r="B615" s="3"/>
      <c r="C615" s="3"/>
      <c r="D615" s="3"/>
      <c r="E615" s="3"/>
    </row>
    <row r="616" spans="1:5" x14ac:dyDescent="0.25">
      <c r="A616" s="3"/>
      <c r="B616" s="3"/>
      <c r="C616" s="3"/>
      <c r="D616" s="3"/>
      <c r="E616" s="3"/>
    </row>
    <row r="617" spans="1:5" x14ac:dyDescent="0.25">
      <c r="A617" s="3"/>
      <c r="B617" s="3"/>
      <c r="C617" s="3"/>
      <c r="D617" s="3"/>
      <c r="E617" s="3"/>
    </row>
    <row r="618" spans="1:5" x14ac:dyDescent="0.25">
      <c r="A618" s="3"/>
      <c r="B618" s="3"/>
      <c r="C618" s="3"/>
      <c r="D618" s="3"/>
      <c r="E618" s="3"/>
    </row>
    <row r="619" spans="1:5" x14ac:dyDescent="0.25">
      <c r="A619" s="3"/>
      <c r="B619" s="3"/>
      <c r="C619" s="3"/>
      <c r="D619" s="3"/>
      <c r="E619" s="3"/>
    </row>
    <row r="620" spans="1:5" x14ac:dyDescent="0.25">
      <c r="A620" s="3"/>
      <c r="B620" s="3"/>
      <c r="C620" s="3"/>
      <c r="D620" s="3"/>
      <c r="E620" s="3"/>
    </row>
    <row r="621" spans="1:5" x14ac:dyDescent="0.25">
      <c r="A621" s="3"/>
      <c r="B621" s="3"/>
      <c r="C621" s="3"/>
      <c r="D621" s="3"/>
      <c r="E621" s="3"/>
    </row>
    <row r="622" spans="1:5" x14ac:dyDescent="0.25">
      <c r="A622" s="3"/>
      <c r="B622" s="3"/>
      <c r="C622" s="3"/>
      <c r="D622" s="3"/>
      <c r="E622" s="3"/>
    </row>
    <row r="623" spans="1:5" x14ac:dyDescent="0.25">
      <c r="A623" s="3"/>
      <c r="B623" s="3"/>
      <c r="C623" s="3"/>
      <c r="D623" s="3"/>
      <c r="E623" s="3"/>
    </row>
    <row r="624" spans="1:5" x14ac:dyDescent="0.25">
      <c r="A624" s="3"/>
      <c r="B624" s="3"/>
      <c r="C624" s="3"/>
      <c r="D624" s="3"/>
      <c r="E624" s="3"/>
    </row>
    <row r="625" spans="1:5" x14ac:dyDescent="0.25">
      <c r="A625" s="3"/>
      <c r="B625" s="3"/>
      <c r="C625" s="3"/>
      <c r="D625" s="3"/>
      <c r="E625" s="3"/>
    </row>
    <row r="626" spans="1:5" x14ac:dyDescent="0.25">
      <c r="A626" s="3"/>
      <c r="B626" s="3"/>
      <c r="C626" s="3"/>
      <c r="D626" s="3"/>
      <c r="E626" s="3"/>
    </row>
    <row r="627" spans="1:5" x14ac:dyDescent="0.25">
      <c r="A627" s="3"/>
      <c r="B627" s="3"/>
      <c r="C627" s="3"/>
      <c r="D627" s="3"/>
      <c r="E627" s="3"/>
    </row>
    <row r="628" spans="1:5" x14ac:dyDescent="0.25">
      <c r="A628" s="3"/>
      <c r="B628" s="3"/>
      <c r="C628" s="3"/>
      <c r="D628" s="3"/>
      <c r="E628" s="3"/>
    </row>
    <row r="629" spans="1:5" x14ac:dyDescent="0.25">
      <c r="A629" s="3"/>
      <c r="B629" s="3"/>
      <c r="C629" s="3"/>
      <c r="D629" s="3"/>
      <c r="E629" s="3"/>
    </row>
    <row r="630" spans="1:5" x14ac:dyDescent="0.25">
      <c r="A630" s="3"/>
      <c r="B630" s="3"/>
      <c r="C630" s="3"/>
      <c r="D630" s="3"/>
      <c r="E630" s="3"/>
    </row>
    <row r="631" spans="1:5" x14ac:dyDescent="0.25">
      <c r="A631" s="3"/>
      <c r="B631" s="3"/>
      <c r="C631" s="3"/>
      <c r="D631" s="3"/>
      <c r="E631" s="3"/>
    </row>
    <row r="632" spans="1:5" x14ac:dyDescent="0.25">
      <c r="A632" s="3"/>
      <c r="B632" s="3"/>
      <c r="C632" s="3"/>
      <c r="D632" s="3"/>
      <c r="E632" s="3"/>
    </row>
    <row r="633" spans="1:5" x14ac:dyDescent="0.25">
      <c r="A633" s="3"/>
      <c r="B633" s="3"/>
      <c r="C633" s="3"/>
      <c r="D633" s="3"/>
      <c r="E633" s="3"/>
    </row>
    <row r="634" spans="1:5" x14ac:dyDescent="0.25">
      <c r="A634" s="3"/>
      <c r="B634" s="3"/>
      <c r="C634" s="3"/>
      <c r="D634" s="3"/>
      <c r="E634" s="3"/>
    </row>
    <row r="635" spans="1:5" x14ac:dyDescent="0.25">
      <c r="A635" s="3"/>
      <c r="B635" s="3"/>
      <c r="C635" s="3"/>
      <c r="D635" s="3"/>
      <c r="E635" s="3"/>
    </row>
    <row r="636" spans="1:5" x14ac:dyDescent="0.25">
      <c r="A636" s="3"/>
      <c r="B636" s="3"/>
      <c r="C636" s="3"/>
      <c r="D636" s="3"/>
      <c r="E636" s="3"/>
    </row>
    <row r="637" spans="1:5" x14ac:dyDescent="0.25">
      <c r="A637" s="3"/>
      <c r="B637" s="3"/>
      <c r="C637" s="3"/>
      <c r="D637" s="3"/>
      <c r="E637" s="3"/>
    </row>
    <row r="638" spans="1:5" x14ac:dyDescent="0.25">
      <c r="A638" s="3"/>
      <c r="B638" s="3"/>
      <c r="C638" s="3"/>
      <c r="D638" s="3"/>
      <c r="E638" s="3"/>
    </row>
    <row r="639" spans="1:5" x14ac:dyDescent="0.25">
      <c r="A639" s="3"/>
      <c r="B639" s="3"/>
      <c r="C639" s="3"/>
      <c r="D639" s="3"/>
      <c r="E639" s="3"/>
    </row>
    <row r="640" spans="1:5" x14ac:dyDescent="0.25">
      <c r="A640" s="3"/>
      <c r="B640" s="3"/>
      <c r="C640" s="3"/>
      <c r="D640" s="3"/>
      <c r="E640" s="3"/>
    </row>
    <row r="641" spans="1:5" x14ac:dyDescent="0.25">
      <c r="A641" s="3"/>
      <c r="B641" s="3"/>
      <c r="C641" s="3"/>
      <c r="D641" s="3"/>
      <c r="E641" s="3"/>
    </row>
    <row r="642" spans="1:5" x14ac:dyDescent="0.25">
      <c r="A642" s="3"/>
      <c r="B642" s="3"/>
      <c r="C642" s="3"/>
      <c r="D642" s="3"/>
      <c r="E642" s="3"/>
    </row>
    <row r="643" spans="1:5" x14ac:dyDescent="0.25">
      <c r="A643" s="3"/>
      <c r="B643" s="3"/>
      <c r="C643" s="3"/>
      <c r="D643" s="3"/>
      <c r="E643" s="3"/>
    </row>
    <row r="644" spans="1:5" x14ac:dyDescent="0.25">
      <c r="A644" s="3"/>
      <c r="B644" s="3"/>
      <c r="C644" s="3"/>
      <c r="D644" s="3"/>
      <c r="E644" s="3"/>
    </row>
    <row r="645" spans="1:5" x14ac:dyDescent="0.25">
      <c r="A645" s="3"/>
      <c r="B645" s="3"/>
      <c r="C645" s="3"/>
      <c r="D645" s="3"/>
      <c r="E645" s="3"/>
    </row>
    <row r="646" spans="1:5" x14ac:dyDescent="0.25">
      <c r="A646" s="3"/>
      <c r="B646" s="3"/>
      <c r="C646" s="3"/>
      <c r="D646" s="3"/>
      <c r="E646" s="3"/>
    </row>
    <row r="647" spans="1:5" x14ac:dyDescent="0.25">
      <c r="A647" s="3"/>
      <c r="B647" s="3"/>
      <c r="C647" s="3"/>
      <c r="D647" s="3"/>
      <c r="E647" s="3"/>
    </row>
    <row r="648" spans="1:5" x14ac:dyDescent="0.25">
      <c r="A648" s="3"/>
      <c r="B648" s="3"/>
      <c r="C648" s="3"/>
      <c r="D648" s="3"/>
      <c r="E648" s="3"/>
    </row>
    <row r="649" spans="1:5" x14ac:dyDescent="0.25">
      <c r="A649" s="3"/>
      <c r="B649" s="3"/>
      <c r="C649" s="3"/>
      <c r="D649" s="3"/>
      <c r="E649" s="3"/>
    </row>
    <row r="650" spans="1:5" x14ac:dyDescent="0.25">
      <c r="A650" s="3"/>
      <c r="B650" s="3"/>
      <c r="C650" s="3"/>
      <c r="D650" s="3"/>
      <c r="E650" s="3"/>
    </row>
    <row r="651" spans="1:5" x14ac:dyDescent="0.25">
      <c r="A651" s="3"/>
      <c r="B651" s="3"/>
      <c r="C651" s="3"/>
      <c r="D651" s="3"/>
      <c r="E651" s="3"/>
    </row>
    <row r="652" spans="1:5" x14ac:dyDescent="0.25">
      <c r="A652" s="3"/>
      <c r="B652" s="3"/>
      <c r="C652" s="3"/>
      <c r="D652" s="3"/>
      <c r="E652" s="3"/>
    </row>
    <row r="653" spans="1:5" x14ac:dyDescent="0.25">
      <c r="A653" s="3"/>
      <c r="B653" s="3"/>
      <c r="C653" s="3"/>
      <c r="D653" s="3"/>
      <c r="E653" s="3"/>
    </row>
    <row r="654" spans="1:5" x14ac:dyDescent="0.25">
      <c r="A654" s="3"/>
      <c r="B654" s="3"/>
      <c r="C654" s="3"/>
      <c r="D654" s="3"/>
      <c r="E654" s="3"/>
    </row>
    <row r="655" spans="1:5" x14ac:dyDescent="0.25">
      <c r="A655" s="3"/>
      <c r="B655" s="3"/>
      <c r="C655" s="3"/>
      <c r="D655" s="3"/>
      <c r="E655" s="3"/>
    </row>
    <row r="656" spans="1:5" x14ac:dyDescent="0.25">
      <c r="A656" s="3"/>
      <c r="B656" s="3"/>
      <c r="C656" s="3"/>
      <c r="D656" s="3"/>
      <c r="E656" s="3"/>
    </row>
  </sheetData>
  <mergeCells count="17">
    <mergeCell ref="B234:D234"/>
    <mergeCell ref="B235:D235"/>
    <mergeCell ref="B236:D236"/>
    <mergeCell ref="B237:D237"/>
    <mergeCell ref="A9:I9"/>
    <mergeCell ref="A10:I10"/>
    <mergeCell ref="A12:I12"/>
    <mergeCell ref="A14:I14"/>
    <mergeCell ref="A4:I4"/>
    <mergeCell ref="A13:I13"/>
    <mergeCell ref="A11:I11"/>
    <mergeCell ref="A1:I3"/>
    <mergeCell ref="K6:L6"/>
    <mergeCell ref="A5:I5"/>
    <mergeCell ref="A6:I6"/>
    <mergeCell ref="A7:I7"/>
    <mergeCell ref="A8:I8"/>
  </mergeCells>
  <dataValidations count="2">
    <dataValidation type="list" allowBlank="1" showInputMessage="1" showErrorMessage="1" sqref="G16:G230" xr:uid="{00000000-0002-0000-0000-000000000000}">
      <formula1>$AH$15:$AH$18</formula1>
    </dataValidation>
    <dataValidation type="list" allowBlank="1" showInputMessage="1" showErrorMessage="1" sqref="H16:H230" xr:uid="{00000000-0002-0000-0000-000001000000}">
      <formula1>$AK$9:$AK$11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34"/>
  <sheetViews>
    <sheetView workbookViewId="0">
      <selection activeCell="L18" sqref="L18"/>
    </sheetView>
  </sheetViews>
  <sheetFormatPr baseColWidth="10" defaultColWidth="11.44140625" defaultRowHeight="15" x14ac:dyDescent="0.25"/>
  <cols>
    <col min="1" max="1" width="11.44140625" style="2"/>
    <col min="2" max="2" width="19.88671875" style="2" customWidth="1"/>
    <col min="3" max="3" width="12.44140625" style="2" customWidth="1"/>
    <col min="4" max="4" width="13.6640625" style="2" customWidth="1"/>
    <col min="5" max="5" width="16.88671875" style="2" customWidth="1"/>
    <col min="6" max="16384" width="11.44140625" style="2"/>
  </cols>
  <sheetData>
    <row r="2" spans="2:5" ht="15.6" x14ac:dyDescent="0.3">
      <c r="B2" s="66" t="s">
        <v>284</v>
      </c>
      <c r="C2" s="66"/>
      <c r="D2" s="66"/>
      <c r="E2" s="66"/>
    </row>
    <row r="3" spans="2:5" ht="46.8" x14ac:dyDescent="0.25">
      <c r="B3" s="13" t="s">
        <v>290</v>
      </c>
      <c r="C3" s="14" t="s">
        <v>291</v>
      </c>
      <c r="D3" s="14" t="s">
        <v>15</v>
      </c>
      <c r="E3" s="14" t="s">
        <v>310</v>
      </c>
    </row>
    <row r="4" spans="2:5" ht="15.6" x14ac:dyDescent="0.3">
      <c r="B4" s="15" t="s">
        <v>287</v>
      </c>
      <c r="C4" s="16">
        <v>120</v>
      </c>
      <c r="D4" s="16">
        <f>Evaluación!H16+Evaluación!H17+Evaluación!H18+Evaluación!H19+Evaluación!H20+Evaluación!H21+Evaluación!H22+Evaluación!H23+Evaluación!H24+Evaluación!H25+Evaluación!H26+Evaluación!H27+Evaluación!H28+Evaluación!H29+Evaluación!H30+Evaluación!H31+Evaluación!H32+Evaluación!H33+Evaluación!H34+Evaluación!H35+Evaluación!H36+Evaluación!H37+Evaluación!H38+Evaluación!H39+Evaluación!H40+Evaluación!H41+Evaluación!H42+Evaluación!H43+Evaluación!H44+Evaluación!H45+Evaluación!H46+Evaluación!H47+Evaluación!H48+Evaluación!H49+Evaluación!H50+Evaluación!H51+Evaluación!H52+Evaluación!H53+Evaluación!H54+Evaluación!H55+Evaluación!H56+Evaluación!H57+Evaluación!H58+Evaluación!H59+Evaluación!H60+Evaluación!H61+Evaluación!H62+Evaluación!H63+Evaluación!H64+Evaluación!H65+Evaluación!H66+Evaluación!H67+Evaluación!H68+Evaluación!H69+Evaluación!H70+Evaluación!H71+Evaluación!H72+Evaluación!H73+Evaluación!H74+Evaluación!H75</f>
        <v>0</v>
      </c>
      <c r="E4" s="17">
        <f>D4/C4</f>
        <v>0</v>
      </c>
    </row>
    <row r="5" spans="2:5" ht="15.6" x14ac:dyDescent="0.3">
      <c r="B5" s="15" t="s">
        <v>288</v>
      </c>
      <c r="C5" s="16">
        <v>54</v>
      </c>
      <c r="D5" s="16">
        <f>Evaluación!H76+Evaluación!H77+Evaluación!H78+Evaluación!H79++Evaluación!H80+Evaluación!H81+Evaluación!H82+Evaluación!H83+Evaluación!H84+Evaluación!H85+Evaluación!H86+Evaluación!H87+Evaluación!H88+Evaluación!H89+Evaluación!H90+Evaluación!H91+Evaluación!H92+Evaluación!H93+Evaluación!H94+Evaluación!H95+Evaluación!H96+Evaluación!H97+Evaluación!H98+Evaluación!H99+Evaluación!H100+Evaluación!H101+Evaluación!H102</f>
        <v>0</v>
      </c>
      <c r="E5" s="17">
        <f t="shared" ref="E5:E15" si="0">D5/C5</f>
        <v>0</v>
      </c>
    </row>
    <row r="6" spans="2:5" ht="15.6" x14ac:dyDescent="0.3">
      <c r="B6" s="15" t="s">
        <v>289</v>
      </c>
      <c r="C6" s="16">
        <v>16</v>
      </c>
      <c r="D6" s="16">
        <f>Evaluación!H103+Evaluación!H104+Evaluación!H105+Evaluación!H106+Evaluación!H107+Evaluación!H108+Evaluación!H109+Evaluación!H110</f>
        <v>0</v>
      </c>
      <c r="E6" s="17">
        <f t="shared" si="0"/>
        <v>0</v>
      </c>
    </row>
    <row r="7" spans="2:5" ht="15.6" x14ac:dyDescent="0.3">
      <c r="B7" s="15" t="s">
        <v>292</v>
      </c>
      <c r="C7" s="16">
        <v>14</v>
      </c>
      <c r="D7" s="16">
        <f>Evaluación!H111+Evaluación!H112+Evaluación!H113+Evaluación!H114+Evaluación!H115+Evaluación!H116+Evaluación!H117</f>
        <v>0</v>
      </c>
      <c r="E7" s="17">
        <f t="shared" si="0"/>
        <v>0</v>
      </c>
    </row>
    <row r="8" spans="2:5" ht="15.6" x14ac:dyDescent="0.3">
      <c r="B8" s="15" t="s">
        <v>293</v>
      </c>
      <c r="C8" s="16">
        <v>62</v>
      </c>
      <c r="D8" s="16">
        <f>Evaluación!H118+Evaluación!H119+Evaluación!H120+Evaluación!H121+Evaluación!H122+Evaluación!H123+Evaluación!H124+Evaluación!H125+Evaluación!H126+Evaluación!H127+Evaluación!H128+Evaluación!H129+Evaluación!H130+Evaluación!H131+Evaluación!H132+Evaluación!H133+Evaluación!H134+Evaluación!H135+Evaluación!H136+Evaluación!H137+Evaluación!H138+Evaluación!H139+Evaluación!H140+Evaluación!H141+Evaluación!H142+Evaluación!H143+Evaluación!H144+Evaluación!H145+Evaluación!H146+Evaluación!H147+Evaluación!H148</f>
        <v>0</v>
      </c>
      <c r="E8" s="17">
        <f t="shared" si="0"/>
        <v>0</v>
      </c>
    </row>
    <row r="9" spans="2:5" ht="15.6" x14ac:dyDescent="0.3">
      <c r="B9" s="15" t="s">
        <v>294</v>
      </c>
      <c r="C9" s="16">
        <v>70</v>
      </c>
      <c r="D9" s="16">
        <f>Evaluación!H149+Evaluación!H150+Evaluación!H151+Evaluación!H152+Evaluación!H153+Evaluación!H154+Evaluación!H155+Evaluación!H156+Evaluación!H157+Evaluación!H158+Evaluación!H159+Evaluación!H160+Evaluación!H161+Evaluación!H162+Evaluación!H163+Evaluación!H164+Evaluación!H165+Evaluación!H166+Evaluación!H167+Evaluación!H168+Evaluación!H169+Evaluación!H170+Evaluación!H171+Evaluación!H172+Evaluación!H173+Evaluación!H174+Evaluación!H175+Evaluación!H176+Evaluación!H177+Evaluación!H178+Evaluación!H179+Evaluación!H180+Evaluación!H181+Evaluación!H182+Evaluación!H183</f>
        <v>0</v>
      </c>
      <c r="E9" s="17">
        <f t="shared" si="0"/>
        <v>0</v>
      </c>
    </row>
    <row r="10" spans="2:5" ht="15.6" x14ac:dyDescent="0.3">
      <c r="B10" s="15" t="s">
        <v>295</v>
      </c>
      <c r="C10" s="16">
        <v>22</v>
      </c>
      <c r="D10" s="16">
        <f>Evaluación!H184+Evaluación!H185+Evaluación!H186+Evaluación!H187+Evaluación!H188+Evaluación!H189+Evaluación!H190+Evaluación!H191+Evaluación!H192+Evaluación!H193+Evaluación!H194</f>
        <v>0</v>
      </c>
      <c r="E10" s="17">
        <f t="shared" si="0"/>
        <v>0</v>
      </c>
    </row>
    <row r="11" spans="2:5" ht="15.6" x14ac:dyDescent="0.3">
      <c r="B11" s="15" t="s">
        <v>296</v>
      </c>
      <c r="C11" s="16">
        <v>26</v>
      </c>
      <c r="D11" s="16">
        <f>Evaluación!H195+Evaluación!H196+Evaluación!H197+Evaluación!H198+Evaluación!H199+Evaluación!H200+Evaluación!H201+Evaluación!H202+Evaluación!H203+Evaluación!H204+Evaluación!H205+Evaluación!H206+Evaluación!H207</f>
        <v>0</v>
      </c>
      <c r="E11" s="17">
        <f t="shared" si="0"/>
        <v>0</v>
      </c>
    </row>
    <row r="12" spans="2:5" ht="15.6" x14ac:dyDescent="0.3">
      <c r="B12" s="15" t="s">
        <v>297</v>
      </c>
      <c r="C12" s="16">
        <v>4</v>
      </c>
      <c r="D12" s="16">
        <f>Evaluación!H208+Evaluación!H209</f>
        <v>0</v>
      </c>
      <c r="E12" s="17">
        <f t="shared" si="0"/>
        <v>0</v>
      </c>
    </row>
    <row r="13" spans="2:5" ht="15.6" x14ac:dyDescent="0.3">
      <c r="B13" s="15" t="s">
        <v>298</v>
      </c>
      <c r="C13" s="16">
        <v>30</v>
      </c>
      <c r="D13" s="16">
        <f>Evaluación!H210+Evaluación!H211+Evaluación!H212+Evaluación!H213+Evaluación!H214+Evaluación!H215+Evaluación!H216+Evaluación!H217+Evaluación!H218+Evaluación!H219+Evaluación!H220+Evaluación!H221+Evaluación!H222+Evaluación!H223+Evaluación!H224</f>
        <v>0</v>
      </c>
      <c r="E13" s="17">
        <f t="shared" si="0"/>
        <v>0</v>
      </c>
    </row>
    <row r="14" spans="2:5" ht="15.6" x14ac:dyDescent="0.3">
      <c r="B14" s="15" t="s">
        <v>299</v>
      </c>
      <c r="C14" s="16">
        <v>8</v>
      </c>
      <c r="D14" s="16">
        <f>Evaluación!H225+Evaluación!H226+Evaluación!H227+Evaluación!H228</f>
        <v>0</v>
      </c>
      <c r="E14" s="17">
        <f t="shared" si="0"/>
        <v>0</v>
      </c>
    </row>
    <row r="15" spans="2:5" ht="15.6" x14ac:dyDescent="0.3">
      <c r="B15" s="15" t="s">
        <v>300</v>
      </c>
      <c r="C15" s="16">
        <v>4</v>
      </c>
      <c r="D15" s="16">
        <f>Evaluación!H229+Evaluación!H230</f>
        <v>0</v>
      </c>
      <c r="E15" s="17">
        <f t="shared" si="0"/>
        <v>0</v>
      </c>
    </row>
    <row r="17" spans="2:12" x14ac:dyDescent="0.25">
      <c r="C17" s="12"/>
    </row>
    <row r="20" spans="2:12" ht="15.75" customHeight="1" x14ac:dyDescent="0.3">
      <c r="B20" s="66" t="s">
        <v>305</v>
      </c>
      <c r="C20" s="66"/>
      <c r="D20" s="66"/>
      <c r="E20" s="66"/>
      <c r="G20" s="67" t="s">
        <v>312</v>
      </c>
      <c r="H20" s="67"/>
      <c r="I20" s="67"/>
      <c r="J20" s="67"/>
      <c r="K20" s="67"/>
      <c r="L20" s="67"/>
    </row>
    <row r="21" spans="2:12" ht="31.2" x14ac:dyDescent="0.25">
      <c r="B21" s="13" t="s">
        <v>306</v>
      </c>
      <c r="C21" s="13" t="s">
        <v>307</v>
      </c>
      <c r="D21" s="14" t="s">
        <v>308</v>
      </c>
      <c r="E21" s="14" t="s">
        <v>311</v>
      </c>
      <c r="G21" s="67"/>
      <c r="H21" s="67"/>
      <c r="I21" s="67"/>
      <c r="J21" s="67"/>
      <c r="K21" s="67"/>
      <c r="L21" s="67"/>
    </row>
    <row r="22" spans="2:12" ht="15" customHeight="1" x14ac:dyDescent="0.3">
      <c r="B22" s="18" t="s">
        <v>287</v>
      </c>
      <c r="C22" s="19">
        <v>60</v>
      </c>
      <c r="D22" s="20">
        <v>0.27906976744186046</v>
      </c>
      <c r="E22" s="20">
        <f>E4*0.28</f>
        <v>0</v>
      </c>
      <c r="G22" s="65" t="s">
        <v>313</v>
      </c>
      <c r="H22" s="65"/>
      <c r="I22" s="65"/>
      <c r="J22" s="64">
        <f>E34</f>
        <v>0</v>
      </c>
      <c r="K22" s="64"/>
      <c r="L22" s="64"/>
    </row>
    <row r="23" spans="2:12" ht="15" customHeight="1" x14ac:dyDescent="0.3">
      <c r="B23" s="18" t="s">
        <v>288</v>
      </c>
      <c r="C23" s="19">
        <v>27</v>
      </c>
      <c r="D23" s="20">
        <v>0.12558139534883722</v>
      </c>
      <c r="E23" s="20">
        <f>E5*0.13</f>
        <v>0</v>
      </c>
      <c r="G23" s="65"/>
      <c r="H23" s="65"/>
      <c r="I23" s="65"/>
      <c r="J23" s="64"/>
      <c r="K23" s="64"/>
      <c r="L23" s="64"/>
    </row>
    <row r="24" spans="2:12" ht="15" customHeight="1" x14ac:dyDescent="0.3">
      <c r="B24" s="18" t="s">
        <v>289</v>
      </c>
      <c r="C24" s="19">
        <v>8</v>
      </c>
      <c r="D24" s="20">
        <v>3.7209302325581395E-2</v>
      </c>
      <c r="E24" s="20">
        <f>E6*0.04</f>
        <v>0</v>
      </c>
      <c r="G24" s="65"/>
      <c r="H24" s="65"/>
      <c r="I24" s="65"/>
      <c r="J24" s="64"/>
      <c r="K24" s="64"/>
      <c r="L24" s="64"/>
    </row>
    <row r="25" spans="2:12" ht="15.6" x14ac:dyDescent="0.3">
      <c r="B25" s="18" t="s">
        <v>292</v>
      </c>
      <c r="C25" s="19">
        <v>7</v>
      </c>
      <c r="D25" s="20">
        <v>3.255813953488372E-2</v>
      </c>
      <c r="E25" s="20">
        <f>E7*0.03</f>
        <v>0</v>
      </c>
      <c r="G25" s="65"/>
      <c r="H25" s="65"/>
      <c r="I25" s="65"/>
      <c r="J25" s="64"/>
      <c r="K25" s="64"/>
      <c r="L25" s="64"/>
    </row>
    <row r="26" spans="2:12" ht="15.6" x14ac:dyDescent="0.3">
      <c r="B26" s="18" t="s">
        <v>293</v>
      </c>
      <c r="C26" s="19">
        <v>31</v>
      </c>
      <c r="D26" s="20">
        <v>0.14418604651162792</v>
      </c>
      <c r="E26" s="20">
        <f>E8*0.14</f>
        <v>0</v>
      </c>
    </row>
    <row r="27" spans="2:12" ht="15.6" x14ac:dyDescent="0.3">
      <c r="B27" s="18" t="s">
        <v>294</v>
      </c>
      <c r="C27" s="19">
        <v>35</v>
      </c>
      <c r="D27" s="20">
        <v>0.16279069767441862</v>
      </c>
      <c r="E27" s="20">
        <f>E9*0.16</f>
        <v>0</v>
      </c>
    </row>
    <row r="28" spans="2:12" ht="15.6" x14ac:dyDescent="0.3">
      <c r="B28" s="18" t="s">
        <v>295</v>
      </c>
      <c r="C28" s="19">
        <v>11</v>
      </c>
      <c r="D28" s="20">
        <v>5.1162790697674418E-2</v>
      </c>
      <c r="E28" s="20">
        <f>E10*0.05</f>
        <v>0</v>
      </c>
    </row>
    <row r="29" spans="2:12" ht="15.6" x14ac:dyDescent="0.3">
      <c r="B29" s="18" t="s">
        <v>296</v>
      </c>
      <c r="C29" s="19">
        <v>13</v>
      </c>
      <c r="D29" s="20">
        <v>6.0465116279069767E-2</v>
      </c>
      <c r="E29" s="20">
        <f>E11*0.06</f>
        <v>0</v>
      </c>
    </row>
    <row r="30" spans="2:12" ht="15.6" x14ac:dyDescent="0.3">
      <c r="B30" s="18" t="s">
        <v>297</v>
      </c>
      <c r="C30" s="19">
        <v>2</v>
      </c>
      <c r="D30" s="20">
        <v>9.3023255813953487E-3</v>
      </c>
      <c r="E30" s="20">
        <f>E12*0.01</f>
        <v>0</v>
      </c>
    </row>
    <row r="31" spans="2:12" ht="15.6" x14ac:dyDescent="0.3">
      <c r="B31" s="18" t="s">
        <v>298</v>
      </c>
      <c r="C31" s="19">
        <v>15</v>
      </c>
      <c r="D31" s="20">
        <v>6.9767441860465115E-2</v>
      </c>
      <c r="E31" s="20">
        <f>E13*0.07</f>
        <v>0</v>
      </c>
    </row>
    <row r="32" spans="2:12" ht="15.6" x14ac:dyDescent="0.3">
      <c r="B32" s="18" t="s">
        <v>299</v>
      </c>
      <c r="C32" s="19">
        <v>4</v>
      </c>
      <c r="D32" s="20">
        <v>1.8604651162790697E-2</v>
      </c>
      <c r="E32" s="20">
        <f>E14*0.02</f>
        <v>0</v>
      </c>
    </row>
    <row r="33" spans="2:5" ht="15.6" x14ac:dyDescent="0.3">
      <c r="B33" s="18" t="s">
        <v>300</v>
      </c>
      <c r="C33" s="19">
        <v>2</v>
      </c>
      <c r="D33" s="20">
        <v>9.3023255813953487E-3</v>
      </c>
      <c r="E33" s="20">
        <f>E15*0.01</f>
        <v>0</v>
      </c>
    </row>
    <row r="34" spans="2:5" ht="15.6" x14ac:dyDescent="0.3">
      <c r="B34" s="21" t="s">
        <v>309</v>
      </c>
      <c r="C34" s="21">
        <f>SUM(C22:C33)</f>
        <v>215</v>
      </c>
      <c r="D34" s="22">
        <f>SUM(D22:D33)</f>
        <v>1</v>
      </c>
      <c r="E34" s="22">
        <f>SUM(E22:E33)</f>
        <v>0</v>
      </c>
    </row>
  </sheetData>
  <mergeCells count="5">
    <mergeCell ref="J22:L25"/>
    <mergeCell ref="G22:I25"/>
    <mergeCell ref="B2:E2"/>
    <mergeCell ref="B20:E20"/>
    <mergeCell ref="G20:L2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36"/>
  <sheetViews>
    <sheetView zoomScale="70" zoomScaleNormal="70" workbookViewId="0">
      <selection activeCell="E17" sqref="E17"/>
    </sheetView>
  </sheetViews>
  <sheetFormatPr baseColWidth="10" defaultColWidth="11.44140625" defaultRowHeight="15" x14ac:dyDescent="0.25"/>
  <cols>
    <col min="1" max="1" width="11.44140625" style="2" customWidth="1"/>
    <col min="2" max="2" width="5" style="2" customWidth="1"/>
    <col min="3" max="3" width="39.109375" style="2" customWidth="1"/>
    <col min="4" max="4" width="64.109375" style="2" customWidth="1"/>
    <col min="5" max="5" width="5" style="2" customWidth="1"/>
    <col min="6" max="16384" width="11.44140625" style="2"/>
  </cols>
  <sheetData>
    <row r="2" spans="2:5" ht="33" customHeight="1" x14ac:dyDescent="0.25"/>
    <row r="7" spans="2:5" ht="0.6" customHeight="1" x14ac:dyDescent="0.25"/>
    <row r="14" spans="2:5" x14ac:dyDescent="0.25">
      <c r="B14" s="46"/>
      <c r="C14" s="46"/>
      <c r="D14" s="46"/>
      <c r="E14" s="46"/>
    </row>
    <row r="15" spans="2:5" ht="26.4" customHeight="1" x14ac:dyDescent="0.25">
      <c r="B15" s="46"/>
      <c r="C15" s="68" t="s">
        <v>394</v>
      </c>
      <c r="D15" s="69"/>
      <c r="E15" s="46"/>
    </row>
    <row r="16" spans="2:5" ht="25.5" customHeight="1" x14ac:dyDescent="0.25">
      <c r="B16" s="46"/>
      <c r="C16" s="47" t="s">
        <v>332</v>
      </c>
      <c r="D16" s="48"/>
      <c r="E16" s="46"/>
    </row>
    <row r="17" spans="2:5" ht="25.5" customHeight="1" x14ac:dyDescent="0.25">
      <c r="B17" s="46"/>
      <c r="C17" s="47" t="s">
        <v>334</v>
      </c>
      <c r="D17" s="48"/>
      <c r="E17" s="46"/>
    </row>
    <row r="18" spans="2:5" ht="25.5" customHeight="1" x14ac:dyDescent="0.25">
      <c r="B18" s="46"/>
      <c r="C18" s="47" t="s">
        <v>395</v>
      </c>
      <c r="D18" s="48"/>
      <c r="E18" s="46"/>
    </row>
    <row r="19" spans="2:5" ht="25.5" customHeight="1" x14ac:dyDescent="0.25">
      <c r="B19" s="46"/>
      <c r="C19" s="47" t="s">
        <v>375</v>
      </c>
      <c r="D19" s="48"/>
      <c r="E19" s="46"/>
    </row>
    <row r="20" spans="2:5" ht="25.5" customHeight="1" x14ac:dyDescent="0.25">
      <c r="B20" s="46"/>
      <c r="C20" s="47" t="s">
        <v>396</v>
      </c>
      <c r="D20" s="48"/>
      <c r="E20" s="46"/>
    </row>
    <row r="21" spans="2:5" ht="25.5" customHeight="1" x14ac:dyDescent="0.25">
      <c r="B21" s="46"/>
      <c r="C21" s="47" t="s">
        <v>376</v>
      </c>
      <c r="D21" s="48"/>
      <c r="E21" s="46"/>
    </row>
    <row r="22" spans="2:5" ht="25.5" customHeight="1" x14ac:dyDescent="0.25">
      <c r="B22" s="46"/>
      <c r="C22" s="47" t="s">
        <v>397</v>
      </c>
      <c r="D22" s="48"/>
      <c r="E22" s="46"/>
    </row>
    <row r="23" spans="2:5" ht="25.5" customHeight="1" x14ac:dyDescent="0.25">
      <c r="B23" s="46"/>
      <c r="C23" s="47" t="s">
        <v>398</v>
      </c>
      <c r="D23" s="48"/>
      <c r="E23" s="46"/>
    </row>
    <row r="24" spans="2:5" ht="25.5" customHeight="1" x14ac:dyDescent="0.25">
      <c r="B24" s="46"/>
      <c r="C24" s="47" t="s">
        <v>399</v>
      </c>
      <c r="D24" s="48"/>
      <c r="E24" s="46"/>
    </row>
    <row r="25" spans="2:5" ht="25.5" customHeight="1" x14ac:dyDescent="0.25">
      <c r="B25" s="46"/>
      <c r="C25" s="47" t="s">
        <v>378</v>
      </c>
      <c r="D25" s="48"/>
      <c r="E25" s="46"/>
    </row>
    <row r="26" spans="2:5" ht="25.5" customHeight="1" x14ac:dyDescent="0.25">
      <c r="B26" s="46"/>
      <c r="C26" s="68" t="s">
        <v>400</v>
      </c>
      <c r="D26" s="69"/>
      <c r="E26" s="46"/>
    </row>
    <row r="27" spans="2:5" ht="25.5" customHeight="1" x14ac:dyDescent="0.25">
      <c r="B27" s="46"/>
      <c r="C27" s="47" t="s">
        <v>337</v>
      </c>
      <c r="D27" s="48"/>
      <c r="E27" s="46"/>
    </row>
    <row r="28" spans="2:5" ht="25.5" customHeight="1" x14ac:dyDescent="0.25">
      <c r="B28" s="46"/>
      <c r="C28" s="47" t="s">
        <v>338</v>
      </c>
      <c r="D28" s="49" t="s">
        <v>377</v>
      </c>
      <c r="E28" s="46"/>
    </row>
    <row r="29" spans="2:5" ht="25.5" customHeight="1" x14ac:dyDescent="0.25">
      <c r="B29" s="46"/>
      <c r="C29" s="47" t="s">
        <v>339</v>
      </c>
      <c r="D29" s="48"/>
      <c r="E29" s="46"/>
    </row>
    <row r="30" spans="2:5" ht="25.5" customHeight="1" x14ac:dyDescent="0.25">
      <c r="B30" s="46"/>
      <c r="C30" s="47" t="s">
        <v>338</v>
      </c>
      <c r="D30" s="48"/>
      <c r="E30" s="46"/>
    </row>
    <row r="31" spans="2:5" ht="25.5" customHeight="1" x14ac:dyDescent="0.25">
      <c r="B31" s="46"/>
      <c r="C31" s="47" t="s">
        <v>339</v>
      </c>
      <c r="D31" s="48"/>
      <c r="E31" s="46"/>
    </row>
    <row r="32" spans="2:5" x14ac:dyDescent="0.25">
      <c r="B32" s="46"/>
      <c r="C32" s="46"/>
      <c r="D32" s="46"/>
      <c r="E32" s="46"/>
    </row>
    <row r="33" spans="2:5" ht="15.6" x14ac:dyDescent="0.3">
      <c r="B33" s="46"/>
      <c r="C33" s="70" t="s">
        <v>401</v>
      </c>
      <c r="D33" s="70"/>
      <c r="E33" s="46"/>
    </row>
    <row r="34" spans="2:5" x14ac:dyDescent="0.25">
      <c r="B34" s="46"/>
      <c r="C34" s="71"/>
      <c r="D34" s="71"/>
      <c r="E34" s="46"/>
    </row>
    <row r="35" spans="2:5" x14ac:dyDescent="0.25">
      <c r="B35" s="46"/>
      <c r="C35" s="71"/>
      <c r="D35" s="71"/>
      <c r="E35" s="46"/>
    </row>
    <row r="36" spans="2:5" ht="91.2" customHeight="1" x14ac:dyDescent="0.25">
      <c r="B36" s="46"/>
      <c r="C36" s="71"/>
      <c r="D36" s="71"/>
      <c r="E36" s="46"/>
    </row>
  </sheetData>
  <mergeCells count="4">
    <mergeCell ref="C15:D15"/>
    <mergeCell ref="C26:D26"/>
    <mergeCell ref="C33:D33"/>
    <mergeCell ref="C34:D36"/>
  </mergeCells>
  <pageMargins left="0.7" right="0.7" top="0.75" bottom="0.75" header="0.3" footer="0.3"/>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
  <sheetViews>
    <sheetView topLeftCell="A15" zoomScale="64" zoomScaleNormal="64" workbookViewId="0">
      <selection activeCell="P7" sqref="P7"/>
    </sheetView>
  </sheetViews>
  <sheetFormatPr baseColWidth="10" defaultRowHeight="14.4" x14ac:dyDescent="0.3"/>
  <sheetData>
    <row r="1" spans="1:14" ht="15" customHeight="1" x14ac:dyDescent="0.3">
      <c r="C1" s="72" t="s">
        <v>428</v>
      </c>
      <c r="D1" s="72"/>
      <c r="E1" s="72"/>
      <c r="F1" s="72"/>
      <c r="G1" s="72"/>
      <c r="H1" s="72"/>
      <c r="I1" s="72"/>
      <c r="J1" s="72"/>
      <c r="K1" s="72"/>
    </row>
    <row r="2" spans="1:14" x14ac:dyDescent="0.3">
      <c r="C2" s="72"/>
      <c r="D2" s="72"/>
      <c r="E2" s="72"/>
      <c r="F2" s="72"/>
      <c r="G2" s="72"/>
      <c r="H2" s="72"/>
      <c r="I2" s="72"/>
      <c r="J2" s="72"/>
      <c r="K2" s="72"/>
    </row>
    <row r="3" spans="1:14" x14ac:dyDescent="0.3">
      <c r="C3" s="72"/>
      <c r="D3" s="72"/>
      <c r="E3" s="72"/>
      <c r="F3" s="72"/>
      <c r="G3" s="72"/>
      <c r="H3" s="72"/>
      <c r="I3" s="72"/>
      <c r="J3" s="72"/>
      <c r="K3" s="72"/>
    </row>
    <row r="4" spans="1:14" x14ac:dyDescent="0.3">
      <c r="C4" s="72"/>
      <c r="D4" s="72"/>
      <c r="E4" s="72"/>
      <c r="F4" s="72"/>
      <c r="G4" s="72"/>
      <c r="H4" s="72"/>
      <c r="I4" s="72"/>
      <c r="J4" s="72"/>
      <c r="K4" s="72"/>
    </row>
    <row r="5" spans="1:14" x14ac:dyDescent="0.3">
      <c r="C5" s="72"/>
      <c r="D5" s="72"/>
      <c r="E5" s="72"/>
      <c r="F5" s="72"/>
      <c r="G5" s="72"/>
      <c r="H5" s="72"/>
      <c r="I5" s="72"/>
      <c r="J5" s="72"/>
      <c r="K5" s="72"/>
    </row>
    <row r="6" spans="1:14" x14ac:dyDescent="0.3">
      <c r="A6" s="73" t="s">
        <v>429</v>
      </c>
      <c r="B6" s="74"/>
      <c r="C6" s="74"/>
      <c r="D6" s="74"/>
      <c r="E6" s="74"/>
      <c r="F6" s="74"/>
      <c r="G6" s="74"/>
      <c r="H6" s="74"/>
      <c r="I6" s="74"/>
      <c r="J6" s="74"/>
      <c r="K6" s="74"/>
      <c r="L6" s="74"/>
      <c r="M6" s="74"/>
      <c r="N6" s="74"/>
    </row>
    <row r="7" spans="1:14" x14ac:dyDescent="0.3">
      <c r="A7" s="74"/>
      <c r="B7" s="74"/>
      <c r="C7" s="74"/>
      <c r="D7" s="74"/>
      <c r="E7" s="74"/>
      <c r="F7" s="74"/>
      <c r="G7" s="74"/>
      <c r="H7" s="74"/>
      <c r="I7" s="74"/>
      <c r="J7" s="74"/>
      <c r="K7" s="74"/>
      <c r="L7" s="74"/>
      <c r="M7" s="74"/>
      <c r="N7" s="74"/>
    </row>
    <row r="8" spans="1:14" x14ac:dyDescent="0.3">
      <c r="A8" s="74"/>
      <c r="B8" s="74"/>
      <c r="C8" s="74"/>
      <c r="D8" s="74"/>
      <c r="E8" s="74"/>
      <c r="F8" s="74"/>
      <c r="G8" s="74"/>
      <c r="H8" s="74"/>
      <c r="I8" s="74"/>
      <c r="J8" s="74"/>
      <c r="K8" s="74"/>
      <c r="L8" s="74"/>
      <c r="M8" s="74"/>
      <c r="N8" s="74"/>
    </row>
    <row r="9" spans="1:14" x14ac:dyDescent="0.3">
      <c r="A9" s="74"/>
      <c r="B9" s="74"/>
      <c r="C9" s="74"/>
      <c r="D9" s="74"/>
      <c r="E9" s="74"/>
      <c r="F9" s="74"/>
      <c r="G9" s="74"/>
      <c r="H9" s="74"/>
      <c r="I9" s="74"/>
      <c r="J9" s="74"/>
      <c r="K9" s="74"/>
      <c r="L9" s="74"/>
      <c r="M9" s="74"/>
      <c r="N9" s="74"/>
    </row>
    <row r="10" spans="1:14" x14ac:dyDescent="0.3">
      <c r="A10" s="74"/>
      <c r="B10" s="74"/>
      <c r="C10" s="74"/>
      <c r="D10" s="74"/>
      <c r="E10" s="74"/>
      <c r="F10" s="74"/>
      <c r="G10" s="74"/>
      <c r="H10" s="74"/>
      <c r="I10" s="74"/>
      <c r="J10" s="74"/>
      <c r="K10" s="74"/>
      <c r="L10" s="74"/>
      <c r="M10" s="74"/>
      <c r="N10" s="74"/>
    </row>
    <row r="11" spans="1:14" x14ac:dyDescent="0.3">
      <c r="A11" s="74"/>
      <c r="B11" s="74"/>
      <c r="C11" s="74"/>
      <c r="D11" s="74"/>
      <c r="E11" s="74"/>
      <c r="F11" s="74"/>
      <c r="G11" s="74"/>
      <c r="H11" s="74"/>
      <c r="I11" s="74"/>
      <c r="J11" s="74"/>
      <c r="K11" s="74"/>
      <c r="L11" s="74"/>
      <c r="M11" s="74"/>
      <c r="N11" s="74"/>
    </row>
    <row r="12" spans="1:14" x14ac:dyDescent="0.3">
      <c r="A12" s="74"/>
      <c r="B12" s="74"/>
      <c r="C12" s="74"/>
      <c r="D12" s="74"/>
      <c r="E12" s="74"/>
      <c r="F12" s="74"/>
      <c r="G12" s="74"/>
      <c r="H12" s="74"/>
      <c r="I12" s="74"/>
      <c r="J12" s="74"/>
      <c r="K12" s="74"/>
      <c r="L12" s="74"/>
      <c r="M12" s="74"/>
      <c r="N12" s="74"/>
    </row>
    <row r="13" spans="1:14" x14ac:dyDescent="0.3">
      <c r="A13" s="74"/>
      <c r="B13" s="74"/>
      <c r="C13" s="74"/>
      <c r="D13" s="74"/>
      <c r="E13" s="74"/>
      <c r="F13" s="74"/>
      <c r="G13" s="74"/>
      <c r="H13" s="74"/>
      <c r="I13" s="74"/>
      <c r="J13" s="74"/>
      <c r="K13" s="74"/>
      <c r="L13" s="74"/>
      <c r="M13" s="74"/>
      <c r="N13" s="74"/>
    </row>
    <row r="14" spans="1:14" x14ac:dyDescent="0.3">
      <c r="A14" s="74"/>
      <c r="B14" s="74"/>
      <c r="C14" s="74"/>
      <c r="D14" s="74"/>
      <c r="E14" s="74"/>
      <c r="F14" s="74"/>
      <c r="G14" s="74"/>
      <c r="H14" s="74"/>
      <c r="I14" s="74"/>
      <c r="J14" s="74"/>
      <c r="K14" s="74"/>
      <c r="L14" s="74"/>
      <c r="M14" s="74"/>
      <c r="N14" s="74"/>
    </row>
    <row r="15" spans="1:14" x14ac:dyDescent="0.3">
      <c r="A15" s="74"/>
      <c r="B15" s="74"/>
      <c r="C15" s="74"/>
      <c r="D15" s="74"/>
      <c r="E15" s="74"/>
      <c r="F15" s="74"/>
      <c r="G15" s="74"/>
      <c r="H15" s="74"/>
      <c r="I15" s="74"/>
      <c r="J15" s="74"/>
      <c r="K15" s="74"/>
      <c r="L15" s="74"/>
      <c r="M15" s="74"/>
      <c r="N15" s="74"/>
    </row>
    <row r="16" spans="1:14" x14ac:dyDescent="0.3">
      <c r="A16" s="74"/>
      <c r="B16" s="74"/>
      <c r="C16" s="74"/>
      <c r="D16" s="74"/>
      <c r="E16" s="74"/>
      <c r="F16" s="74"/>
      <c r="G16" s="74"/>
      <c r="H16" s="74"/>
      <c r="I16" s="74"/>
      <c r="J16" s="74"/>
      <c r="K16" s="74"/>
      <c r="L16" s="74"/>
      <c r="M16" s="74"/>
      <c r="N16" s="74"/>
    </row>
    <row r="17" spans="1:14" x14ac:dyDescent="0.3">
      <c r="A17" s="74"/>
      <c r="B17" s="74"/>
      <c r="C17" s="74"/>
      <c r="D17" s="74"/>
      <c r="E17" s="74"/>
      <c r="F17" s="74"/>
      <c r="G17" s="74"/>
      <c r="H17" s="74"/>
      <c r="I17" s="74"/>
      <c r="J17" s="74"/>
      <c r="K17" s="74"/>
      <c r="L17" s="74"/>
      <c r="M17" s="74"/>
      <c r="N17" s="74"/>
    </row>
    <row r="18" spans="1:14" x14ac:dyDescent="0.3">
      <c r="A18" s="74"/>
      <c r="B18" s="74"/>
      <c r="C18" s="74"/>
      <c r="D18" s="74"/>
      <c r="E18" s="74"/>
      <c r="F18" s="74"/>
      <c r="G18" s="74"/>
      <c r="H18" s="74"/>
      <c r="I18" s="74"/>
      <c r="J18" s="74"/>
      <c r="K18" s="74"/>
      <c r="L18" s="74"/>
      <c r="M18" s="74"/>
      <c r="N18" s="74"/>
    </row>
    <row r="19" spans="1:14" x14ac:dyDescent="0.3">
      <c r="A19" s="74"/>
      <c r="B19" s="74"/>
      <c r="C19" s="74"/>
      <c r="D19" s="74"/>
      <c r="E19" s="74"/>
      <c r="F19" s="74"/>
      <c r="G19" s="74"/>
      <c r="H19" s="74"/>
      <c r="I19" s="74"/>
      <c r="J19" s="74"/>
      <c r="K19" s="74"/>
      <c r="L19" s="74"/>
      <c r="M19" s="74"/>
      <c r="N19" s="74"/>
    </row>
    <row r="20" spans="1:14" x14ac:dyDescent="0.3">
      <c r="A20" s="74"/>
      <c r="B20" s="74"/>
      <c r="C20" s="74"/>
      <c r="D20" s="74"/>
      <c r="E20" s="74"/>
      <c r="F20" s="74"/>
      <c r="G20" s="74"/>
      <c r="H20" s="74"/>
      <c r="I20" s="74"/>
      <c r="J20" s="74"/>
      <c r="K20" s="74"/>
      <c r="L20" s="74"/>
      <c r="M20" s="74"/>
      <c r="N20" s="74"/>
    </row>
    <row r="21" spans="1:14" x14ac:dyDescent="0.3">
      <c r="A21" s="74"/>
      <c r="B21" s="74"/>
      <c r="C21" s="74"/>
      <c r="D21" s="74"/>
      <c r="E21" s="74"/>
      <c r="F21" s="74"/>
      <c r="G21" s="74"/>
      <c r="H21" s="74"/>
      <c r="I21" s="74"/>
      <c r="J21" s="74"/>
      <c r="K21" s="74"/>
      <c r="L21" s="74"/>
      <c r="M21" s="74"/>
      <c r="N21" s="74"/>
    </row>
    <row r="22" spans="1:14" x14ac:dyDescent="0.3">
      <c r="A22" s="74"/>
      <c r="B22" s="74"/>
      <c r="C22" s="74"/>
      <c r="D22" s="74"/>
      <c r="E22" s="74"/>
      <c r="F22" s="74"/>
      <c r="G22" s="74"/>
      <c r="H22" s="74"/>
      <c r="I22" s="74"/>
      <c r="J22" s="74"/>
      <c r="K22" s="74"/>
      <c r="L22" s="74"/>
      <c r="M22" s="74"/>
      <c r="N22" s="74"/>
    </row>
    <row r="23" spans="1:14" x14ac:dyDescent="0.3">
      <c r="A23" s="74"/>
      <c r="B23" s="74"/>
      <c r="C23" s="74"/>
      <c r="D23" s="74"/>
      <c r="E23" s="74"/>
      <c r="F23" s="74"/>
      <c r="G23" s="74"/>
      <c r="H23" s="74"/>
      <c r="I23" s="74"/>
      <c r="J23" s="74"/>
      <c r="K23" s="74"/>
      <c r="L23" s="74"/>
      <c r="M23" s="74"/>
      <c r="N23" s="74"/>
    </row>
    <row r="24" spans="1:14" x14ac:dyDescent="0.3">
      <c r="A24" s="74"/>
      <c r="B24" s="74"/>
      <c r="C24" s="74"/>
      <c r="D24" s="74"/>
      <c r="E24" s="74"/>
      <c r="F24" s="74"/>
      <c r="G24" s="74"/>
      <c r="H24" s="74"/>
      <c r="I24" s="74"/>
      <c r="J24" s="74"/>
      <c r="K24" s="74"/>
      <c r="L24" s="74"/>
      <c r="M24" s="74"/>
      <c r="N24" s="74"/>
    </row>
    <row r="25" spans="1:14" x14ac:dyDescent="0.3">
      <c r="A25" s="74"/>
      <c r="B25" s="74"/>
      <c r="C25" s="74"/>
      <c r="D25" s="74"/>
      <c r="E25" s="74"/>
      <c r="F25" s="74"/>
      <c r="G25" s="74"/>
      <c r="H25" s="74"/>
      <c r="I25" s="74"/>
      <c r="J25" s="74"/>
      <c r="K25" s="74"/>
      <c r="L25" s="74"/>
      <c r="M25" s="74"/>
      <c r="N25" s="74"/>
    </row>
    <row r="26" spans="1:14" ht="155.25" customHeight="1" x14ac:dyDescent="0.3">
      <c r="A26" s="74"/>
      <c r="B26" s="74"/>
      <c r="C26" s="74"/>
      <c r="D26" s="74"/>
      <c r="E26" s="74"/>
      <c r="F26" s="74"/>
      <c r="G26" s="74"/>
      <c r="H26" s="74"/>
      <c r="I26" s="74"/>
      <c r="J26" s="74"/>
      <c r="K26" s="74"/>
      <c r="L26" s="74"/>
      <c r="M26" s="74"/>
      <c r="N26" s="74"/>
    </row>
  </sheetData>
  <mergeCells count="2">
    <mergeCell ref="C1:K5"/>
    <mergeCell ref="A6:N2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1"/>
  <sheetViews>
    <sheetView showGridLines="0" topLeftCell="A49" zoomScale="80" zoomScaleNormal="80" workbookViewId="0">
      <selection activeCell="G3" sqref="G3"/>
    </sheetView>
  </sheetViews>
  <sheetFormatPr baseColWidth="10" defaultColWidth="11.44140625" defaultRowHeight="13.2" x14ac:dyDescent="0.25"/>
  <cols>
    <col min="1" max="1" width="7.88671875" style="23" customWidth="1"/>
    <col min="2" max="2" width="36" style="23" customWidth="1"/>
    <col min="3" max="3" width="71.88671875" style="23" customWidth="1"/>
    <col min="4" max="4" width="75.109375" style="23" customWidth="1"/>
    <col min="5" max="5" width="18.5546875" style="23" bestFit="1" customWidth="1"/>
    <col min="6" max="6" width="11.5546875" style="23" customWidth="1"/>
    <col min="7" max="8" width="5.5546875" style="24" customWidth="1"/>
    <col min="9" max="9" width="45.5546875" style="23" customWidth="1"/>
    <col min="10" max="10" width="54.44140625" style="24" customWidth="1"/>
    <col min="11" max="11" width="26.33203125" style="32" hidden="1" customWidth="1"/>
    <col min="12" max="12" width="5.88671875" style="32" customWidth="1"/>
    <col min="13" max="13" width="6.44140625" style="32" customWidth="1"/>
    <col min="14" max="16384" width="11.44140625" style="23"/>
  </cols>
  <sheetData>
    <row r="1" spans="1:13" ht="114" customHeight="1" x14ac:dyDescent="0.25"/>
    <row r="2" spans="1:13" ht="33.75" customHeight="1" x14ac:dyDescent="0.25">
      <c r="A2" s="75" t="s">
        <v>328</v>
      </c>
      <c r="B2" s="75" t="s">
        <v>374</v>
      </c>
      <c r="C2" s="75"/>
      <c r="D2" s="85" t="s">
        <v>427</v>
      </c>
      <c r="E2" s="75" t="s">
        <v>16</v>
      </c>
      <c r="F2" s="75" t="s">
        <v>15</v>
      </c>
      <c r="G2" s="75" t="s">
        <v>326</v>
      </c>
      <c r="H2" s="75"/>
      <c r="I2" s="79" t="s">
        <v>347</v>
      </c>
      <c r="J2" s="75" t="s">
        <v>348</v>
      </c>
    </row>
    <row r="3" spans="1:13" ht="20.25" customHeight="1" x14ac:dyDescent="0.25">
      <c r="A3" s="75"/>
      <c r="B3" s="75"/>
      <c r="C3" s="75"/>
      <c r="D3" s="86"/>
      <c r="E3" s="75"/>
      <c r="F3" s="75"/>
      <c r="G3" s="33" t="s">
        <v>327</v>
      </c>
      <c r="H3" s="33" t="s">
        <v>404</v>
      </c>
      <c r="I3" s="79"/>
      <c r="J3" s="75"/>
    </row>
    <row r="4" spans="1:13" ht="13.5" customHeight="1" x14ac:dyDescent="0.25">
      <c r="A4" s="76" t="s">
        <v>340</v>
      </c>
      <c r="B4" s="77"/>
      <c r="C4" s="77"/>
      <c r="D4" s="77"/>
      <c r="E4" s="77"/>
      <c r="F4" s="77"/>
      <c r="G4" s="77"/>
      <c r="H4" s="77"/>
      <c r="I4" s="77"/>
      <c r="J4" s="78"/>
    </row>
    <row r="5" spans="1:13" ht="27" customHeight="1" x14ac:dyDescent="0.25">
      <c r="A5" s="36">
        <v>1</v>
      </c>
      <c r="B5" s="87" t="s">
        <v>379</v>
      </c>
      <c r="C5" s="87"/>
      <c r="D5" s="51"/>
      <c r="E5" s="44" t="s">
        <v>336</v>
      </c>
      <c r="F5" s="45">
        <f>IF(E5="No cumple",0,IF(E5="Cumple parcialmente",0.5,IF(E5="Cumple totalmente",1,IF(E5="No aplica ",1,0))))</f>
        <v>1</v>
      </c>
      <c r="G5" s="37"/>
      <c r="H5" s="37"/>
      <c r="I5" s="36"/>
      <c r="J5" s="36"/>
    </row>
    <row r="6" spans="1:13" ht="83.25" customHeight="1" x14ac:dyDescent="0.25">
      <c r="A6" s="25">
        <v>2</v>
      </c>
      <c r="B6" s="84" t="s">
        <v>349</v>
      </c>
      <c r="C6" s="84"/>
      <c r="D6" s="54" t="s">
        <v>405</v>
      </c>
      <c r="E6" s="44" t="s">
        <v>335</v>
      </c>
      <c r="F6" s="45">
        <f t="shared" ref="F6:F51" si="0">IF(E6="No cumple",0,IF(E6="Cumple parcialmente",0.5,IF(E6="Cumple totalmente",1,IF(E6="No aplica ",1,0))))</f>
        <v>0.5</v>
      </c>
      <c r="G6" s="26"/>
      <c r="H6" s="26"/>
      <c r="I6" s="25"/>
      <c r="J6" s="36"/>
    </row>
    <row r="7" spans="1:13" ht="27" customHeight="1" x14ac:dyDescent="0.25">
      <c r="A7" s="25">
        <v>3</v>
      </c>
      <c r="B7" s="80" t="s">
        <v>350</v>
      </c>
      <c r="C7" s="81"/>
      <c r="D7" s="50" t="s">
        <v>406</v>
      </c>
      <c r="E7" s="44" t="s">
        <v>335</v>
      </c>
      <c r="F7" s="45">
        <f t="shared" si="0"/>
        <v>0.5</v>
      </c>
      <c r="G7" s="26"/>
      <c r="H7" s="26"/>
      <c r="I7" s="25"/>
      <c r="J7" s="36"/>
    </row>
    <row r="8" spans="1:13" ht="94.5" customHeight="1" x14ac:dyDescent="0.25">
      <c r="A8" s="25">
        <v>4</v>
      </c>
      <c r="B8" s="80" t="s">
        <v>351</v>
      </c>
      <c r="C8" s="81"/>
      <c r="D8" s="50" t="s">
        <v>407</v>
      </c>
      <c r="E8" s="44" t="s">
        <v>333</v>
      </c>
      <c r="F8" s="45">
        <f t="shared" si="0"/>
        <v>0</v>
      </c>
      <c r="G8" s="26"/>
      <c r="H8" s="26"/>
      <c r="I8" s="25"/>
      <c r="J8" s="36"/>
    </row>
    <row r="9" spans="1:13" ht="27" customHeight="1" x14ac:dyDescent="0.25">
      <c r="A9" s="25">
        <v>5</v>
      </c>
      <c r="B9" s="80" t="s">
        <v>352</v>
      </c>
      <c r="C9" s="81"/>
      <c r="D9" s="50" t="s">
        <v>433</v>
      </c>
      <c r="E9" s="44" t="s">
        <v>336</v>
      </c>
      <c r="F9" s="45">
        <f t="shared" si="0"/>
        <v>1</v>
      </c>
      <c r="G9" s="26"/>
      <c r="H9" s="26"/>
      <c r="I9" s="25"/>
      <c r="J9" s="36"/>
    </row>
    <row r="10" spans="1:13" ht="27" customHeight="1" x14ac:dyDescent="0.25">
      <c r="A10" s="25">
        <v>6</v>
      </c>
      <c r="B10" s="80" t="s">
        <v>353</v>
      </c>
      <c r="C10" s="81"/>
      <c r="D10" s="50"/>
      <c r="E10" s="44" t="s">
        <v>336</v>
      </c>
      <c r="F10" s="45">
        <f t="shared" si="0"/>
        <v>1</v>
      </c>
      <c r="G10" s="26"/>
      <c r="H10" s="26"/>
      <c r="I10" s="25"/>
      <c r="J10" s="36"/>
    </row>
    <row r="11" spans="1:13" ht="27" customHeight="1" x14ac:dyDescent="0.25">
      <c r="A11" s="25">
        <v>7</v>
      </c>
      <c r="B11" s="80" t="s">
        <v>354</v>
      </c>
      <c r="C11" s="81"/>
      <c r="D11" s="50"/>
      <c r="E11" s="44" t="s">
        <v>382</v>
      </c>
      <c r="F11" s="45">
        <f t="shared" si="0"/>
        <v>1</v>
      </c>
      <c r="G11" s="26"/>
      <c r="H11" s="26"/>
      <c r="I11" s="25"/>
      <c r="J11" s="36"/>
    </row>
    <row r="12" spans="1:13" s="42" customFormat="1" ht="27" customHeight="1" x14ac:dyDescent="0.25">
      <c r="A12" s="43">
        <v>8</v>
      </c>
      <c r="B12" s="82" t="s">
        <v>403</v>
      </c>
      <c r="C12" s="83"/>
      <c r="D12" s="52" t="s">
        <v>408</v>
      </c>
      <c r="E12" s="44" t="s">
        <v>335</v>
      </c>
      <c r="F12" s="45">
        <f t="shared" si="0"/>
        <v>0.5</v>
      </c>
      <c r="G12" s="39"/>
      <c r="H12" s="39"/>
      <c r="I12" s="38"/>
      <c r="J12" s="40"/>
      <c r="K12" s="41"/>
      <c r="L12" s="41"/>
      <c r="M12" s="41"/>
    </row>
    <row r="13" spans="1:13" ht="48" customHeight="1" x14ac:dyDescent="0.25">
      <c r="A13" s="25">
        <v>9</v>
      </c>
      <c r="B13" s="80" t="s">
        <v>355</v>
      </c>
      <c r="C13" s="81"/>
      <c r="D13" s="50" t="s">
        <v>409</v>
      </c>
      <c r="E13" s="44" t="s">
        <v>336</v>
      </c>
      <c r="F13" s="45">
        <f t="shared" si="0"/>
        <v>1</v>
      </c>
      <c r="G13" s="26"/>
      <c r="H13" s="26"/>
      <c r="I13" s="25"/>
      <c r="J13" s="36"/>
    </row>
    <row r="14" spans="1:13" ht="53.25" customHeight="1" x14ac:dyDescent="0.25">
      <c r="A14" s="43">
        <v>10</v>
      </c>
      <c r="B14" s="82" t="s">
        <v>380</v>
      </c>
      <c r="C14" s="83"/>
      <c r="D14" s="52"/>
      <c r="E14" s="44" t="s">
        <v>382</v>
      </c>
      <c r="F14" s="45">
        <f t="shared" si="0"/>
        <v>1</v>
      </c>
      <c r="G14" s="39"/>
      <c r="H14" s="39"/>
      <c r="I14" s="25"/>
      <c r="J14" s="36"/>
    </row>
    <row r="15" spans="1:13" ht="13.5" customHeight="1" x14ac:dyDescent="0.25">
      <c r="A15" s="76" t="s">
        <v>341</v>
      </c>
      <c r="B15" s="77"/>
      <c r="C15" s="77"/>
      <c r="D15" s="77"/>
      <c r="E15" s="77"/>
      <c r="F15" s="77"/>
      <c r="G15" s="77"/>
      <c r="H15" s="77"/>
      <c r="I15" s="77"/>
      <c r="J15" s="78"/>
    </row>
    <row r="16" spans="1:13" ht="61.5" customHeight="1" x14ac:dyDescent="0.25">
      <c r="A16" s="25">
        <v>11</v>
      </c>
      <c r="B16" s="80" t="s">
        <v>356</v>
      </c>
      <c r="C16" s="81"/>
      <c r="D16" s="50" t="s">
        <v>410</v>
      </c>
      <c r="E16" s="44" t="s">
        <v>336</v>
      </c>
      <c r="F16" s="45">
        <f t="shared" si="0"/>
        <v>1</v>
      </c>
      <c r="G16" s="26"/>
      <c r="H16" s="26"/>
      <c r="I16" s="25"/>
      <c r="J16" s="36"/>
    </row>
    <row r="17" spans="1:10" ht="39.9" customHeight="1" x14ac:dyDescent="0.25">
      <c r="A17" s="25">
        <v>12</v>
      </c>
      <c r="B17" s="80" t="s">
        <v>357</v>
      </c>
      <c r="C17" s="81"/>
      <c r="D17" s="50" t="s">
        <v>411</v>
      </c>
      <c r="E17" s="44" t="s">
        <v>336</v>
      </c>
      <c r="F17" s="45">
        <f t="shared" si="0"/>
        <v>1</v>
      </c>
      <c r="G17" s="26"/>
      <c r="H17" s="26"/>
      <c r="I17" s="25"/>
      <c r="J17" s="36"/>
    </row>
    <row r="18" spans="1:10" ht="39.9" customHeight="1" x14ac:dyDescent="0.25">
      <c r="A18" s="25">
        <v>13</v>
      </c>
      <c r="B18" s="80" t="s">
        <v>358</v>
      </c>
      <c r="C18" s="81"/>
      <c r="D18" s="50" t="s">
        <v>430</v>
      </c>
      <c r="E18" s="44" t="s">
        <v>336</v>
      </c>
      <c r="F18" s="45">
        <f t="shared" si="0"/>
        <v>1</v>
      </c>
      <c r="G18" s="26"/>
      <c r="H18" s="26"/>
      <c r="I18" s="25"/>
      <c r="J18" s="36"/>
    </row>
    <row r="19" spans="1:10" ht="46.5" customHeight="1" x14ac:dyDescent="0.25">
      <c r="A19" s="25">
        <v>14</v>
      </c>
      <c r="B19" s="80" t="s">
        <v>391</v>
      </c>
      <c r="C19" s="81"/>
      <c r="D19" s="50" t="s">
        <v>434</v>
      </c>
      <c r="E19" s="44" t="s">
        <v>336</v>
      </c>
      <c r="F19" s="45">
        <f t="shared" si="0"/>
        <v>1</v>
      </c>
      <c r="G19" s="26"/>
      <c r="H19" s="26"/>
      <c r="I19" s="25"/>
      <c r="J19" s="36"/>
    </row>
    <row r="20" spans="1:10" ht="27" customHeight="1" x14ac:dyDescent="0.25">
      <c r="A20" s="25">
        <v>15</v>
      </c>
      <c r="B20" s="80" t="s">
        <v>359</v>
      </c>
      <c r="C20" s="81"/>
      <c r="D20" s="50"/>
      <c r="E20" s="44" t="s">
        <v>336</v>
      </c>
      <c r="F20" s="45">
        <f t="shared" si="0"/>
        <v>1</v>
      </c>
      <c r="G20" s="26"/>
      <c r="H20" s="26"/>
      <c r="I20" s="25"/>
      <c r="J20" s="36"/>
    </row>
    <row r="21" spans="1:10" ht="27" customHeight="1" x14ac:dyDescent="0.25">
      <c r="A21" s="25">
        <v>16</v>
      </c>
      <c r="B21" s="80" t="s">
        <v>360</v>
      </c>
      <c r="C21" s="81"/>
      <c r="D21" s="50" t="s">
        <v>431</v>
      </c>
      <c r="E21" s="44" t="s">
        <v>336</v>
      </c>
      <c r="F21" s="45">
        <f t="shared" si="0"/>
        <v>1</v>
      </c>
      <c r="G21" s="26"/>
      <c r="H21" s="26"/>
      <c r="I21" s="25"/>
      <c r="J21" s="36"/>
    </row>
    <row r="22" spans="1:10" ht="117.75" customHeight="1" x14ac:dyDescent="0.25">
      <c r="A22" s="25">
        <v>17</v>
      </c>
      <c r="B22" s="80" t="s">
        <v>381</v>
      </c>
      <c r="C22" s="81"/>
      <c r="D22" s="50" t="s">
        <v>412</v>
      </c>
      <c r="E22" s="44" t="s">
        <v>333</v>
      </c>
      <c r="F22" s="45">
        <f t="shared" si="0"/>
        <v>0</v>
      </c>
      <c r="G22" s="26"/>
      <c r="H22" s="26"/>
      <c r="I22" s="25"/>
      <c r="J22" s="36"/>
    </row>
    <row r="23" spans="1:10" ht="13.5" customHeight="1" x14ac:dyDescent="0.25">
      <c r="A23" s="76" t="s">
        <v>342</v>
      </c>
      <c r="B23" s="77"/>
      <c r="C23" s="77"/>
      <c r="D23" s="77"/>
      <c r="E23" s="77"/>
      <c r="F23" s="77"/>
      <c r="G23" s="77"/>
      <c r="H23" s="77"/>
      <c r="I23" s="77"/>
      <c r="J23" s="78"/>
    </row>
    <row r="24" spans="1:10" ht="119.25" customHeight="1" x14ac:dyDescent="0.25">
      <c r="A24" s="25">
        <v>18</v>
      </c>
      <c r="B24" s="80" t="s">
        <v>402</v>
      </c>
      <c r="C24" s="81"/>
      <c r="D24" s="50" t="s">
        <v>413</v>
      </c>
      <c r="E24" s="44" t="s">
        <v>335</v>
      </c>
      <c r="F24" s="45">
        <f t="shared" si="0"/>
        <v>0.5</v>
      </c>
      <c r="G24" s="26"/>
      <c r="H24" s="26"/>
      <c r="I24" s="25"/>
      <c r="J24" s="36"/>
    </row>
    <row r="25" spans="1:10" ht="39.9" customHeight="1" x14ac:dyDescent="0.25">
      <c r="A25" s="25">
        <v>19</v>
      </c>
      <c r="B25" s="80" t="s">
        <v>383</v>
      </c>
      <c r="C25" s="81"/>
      <c r="D25" s="50"/>
      <c r="E25" s="44" t="s">
        <v>336</v>
      </c>
      <c r="F25" s="45">
        <f t="shared" si="0"/>
        <v>1</v>
      </c>
      <c r="G25" s="26"/>
      <c r="H25" s="26"/>
      <c r="I25" s="25"/>
      <c r="J25" s="36"/>
    </row>
    <row r="26" spans="1:10" ht="102" customHeight="1" x14ac:dyDescent="0.25">
      <c r="A26" s="25">
        <v>20</v>
      </c>
      <c r="B26" s="80" t="s">
        <v>361</v>
      </c>
      <c r="C26" s="81"/>
      <c r="D26" s="53" t="s">
        <v>414</v>
      </c>
      <c r="E26" s="44" t="s">
        <v>336</v>
      </c>
      <c r="F26" s="45">
        <f t="shared" si="0"/>
        <v>1</v>
      </c>
      <c r="G26" s="26"/>
      <c r="H26" s="26"/>
      <c r="I26" s="25"/>
      <c r="J26" s="36"/>
    </row>
    <row r="27" spans="1:10" ht="39.9" customHeight="1" x14ac:dyDescent="0.25">
      <c r="A27" s="25">
        <v>21</v>
      </c>
      <c r="B27" s="80" t="s">
        <v>362</v>
      </c>
      <c r="C27" s="81"/>
      <c r="D27" s="50"/>
      <c r="E27" s="44" t="s">
        <v>333</v>
      </c>
      <c r="F27" s="45">
        <f t="shared" si="0"/>
        <v>0</v>
      </c>
      <c r="G27" s="26"/>
      <c r="H27" s="26"/>
      <c r="I27" s="25"/>
      <c r="J27" s="36"/>
    </row>
    <row r="28" spans="1:10" ht="129" customHeight="1" x14ac:dyDescent="0.25">
      <c r="A28" s="25">
        <v>22</v>
      </c>
      <c r="B28" s="80" t="s">
        <v>384</v>
      </c>
      <c r="C28" s="81"/>
      <c r="D28" s="50" t="s">
        <v>415</v>
      </c>
      <c r="E28" s="44" t="s">
        <v>335</v>
      </c>
      <c r="F28" s="45">
        <f t="shared" si="0"/>
        <v>0.5</v>
      </c>
      <c r="G28" s="26"/>
      <c r="H28" s="26"/>
      <c r="I28" s="25"/>
      <c r="J28" s="36"/>
    </row>
    <row r="29" spans="1:10" ht="76.5" customHeight="1" x14ac:dyDescent="0.25">
      <c r="A29" s="25">
        <v>23</v>
      </c>
      <c r="B29" s="80" t="s">
        <v>385</v>
      </c>
      <c r="C29" s="81"/>
      <c r="D29" s="50" t="s">
        <v>416</v>
      </c>
      <c r="E29" s="44" t="s">
        <v>336</v>
      </c>
      <c r="F29" s="45">
        <f t="shared" si="0"/>
        <v>1</v>
      </c>
      <c r="G29" s="26"/>
      <c r="H29" s="26"/>
      <c r="I29" s="25"/>
      <c r="J29" s="36"/>
    </row>
    <row r="30" spans="1:10" ht="13.5" customHeight="1" x14ac:dyDescent="0.25">
      <c r="A30" s="76" t="s">
        <v>343</v>
      </c>
      <c r="B30" s="77"/>
      <c r="C30" s="77"/>
      <c r="D30" s="77"/>
      <c r="E30" s="77"/>
      <c r="F30" s="77"/>
      <c r="G30" s="77"/>
      <c r="H30" s="77"/>
      <c r="I30" s="77"/>
      <c r="J30" s="78"/>
    </row>
    <row r="31" spans="1:10" ht="126.75" customHeight="1" x14ac:dyDescent="0.25">
      <c r="A31" s="25">
        <v>24</v>
      </c>
      <c r="B31" s="80" t="s">
        <v>386</v>
      </c>
      <c r="C31" s="81"/>
      <c r="D31" s="50" t="s">
        <v>426</v>
      </c>
      <c r="E31" s="44" t="s">
        <v>336</v>
      </c>
      <c r="F31" s="45">
        <f t="shared" si="0"/>
        <v>1</v>
      </c>
      <c r="G31" s="26"/>
      <c r="H31" s="26"/>
      <c r="I31" s="25"/>
      <c r="J31" s="36"/>
    </row>
    <row r="32" spans="1:10" ht="68.25" customHeight="1" x14ac:dyDescent="0.25">
      <c r="A32" s="25">
        <v>25</v>
      </c>
      <c r="B32" s="80" t="s">
        <v>392</v>
      </c>
      <c r="C32" s="81"/>
      <c r="D32" s="50" t="s">
        <v>417</v>
      </c>
      <c r="E32" s="44" t="s">
        <v>336</v>
      </c>
      <c r="F32" s="45">
        <f t="shared" si="0"/>
        <v>1</v>
      </c>
      <c r="G32" s="26"/>
      <c r="H32" s="26"/>
      <c r="I32" s="25"/>
      <c r="J32" s="36"/>
    </row>
    <row r="33" spans="1:10" ht="103.5" customHeight="1" x14ac:dyDescent="0.25">
      <c r="A33" s="25">
        <v>26</v>
      </c>
      <c r="B33" s="80" t="s">
        <v>363</v>
      </c>
      <c r="C33" s="81"/>
      <c r="D33" s="50" t="s">
        <v>418</v>
      </c>
      <c r="E33" s="44" t="s">
        <v>336</v>
      </c>
      <c r="F33" s="45">
        <f t="shared" si="0"/>
        <v>1</v>
      </c>
      <c r="G33" s="26"/>
      <c r="H33" s="26"/>
      <c r="I33" s="25"/>
      <c r="J33" s="36"/>
    </row>
    <row r="34" spans="1:10" ht="95.25" customHeight="1" x14ac:dyDescent="0.25">
      <c r="A34" s="25">
        <v>27</v>
      </c>
      <c r="B34" s="80" t="s">
        <v>364</v>
      </c>
      <c r="C34" s="81"/>
      <c r="D34" s="50" t="s">
        <v>419</v>
      </c>
      <c r="E34" s="44" t="s">
        <v>336</v>
      </c>
      <c r="F34" s="45">
        <f t="shared" si="0"/>
        <v>1</v>
      </c>
      <c r="G34" s="26"/>
      <c r="H34" s="26"/>
      <c r="I34" s="25"/>
      <c r="J34" s="36"/>
    </row>
    <row r="35" spans="1:10" ht="54" customHeight="1" x14ac:dyDescent="0.25">
      <c r="A35" s="25">
        <v>28</v>
      </c>
      <c r="B35" s="80" t="s">
        <v>393</v>
      </c>
      <c r="C35" s="81"/>
      <c r="D35" s="50"/>
      <c r="E35" s="44" t="s">
        <v>336</v>
      </c>
      <c r="F35" s="45">
        <f t="shared" si="0"/>
        <v>1</v>
      </c>
      <c r="G35" s="26"/>
      <c r="H35" s="26"/>
      <c r="I35" s="25"/>
      <c r="J35" s="36"/>
    </row>
    <row r="36" spans="1:10" ht="109.5" customHeight="1" x14ac:dyDescent="0.25">
      <c r="A36" s="25">
        <v>29</v>
      </c>
      <c r="B36" s="80" t="s">
        <v>365</v>
      </c>
      <c r="C36" s="81"/>
      <c r="D36" s="50" t="s">
        <v>420</v>
      </c>
      <c r="E36" s="44" t="s">
        <v>336</v>
      </c>
      <c r="F36" s="45">
        <f t="shared" si="0"/>
        <v>1</v>
      </c>
      <c r="G36" s="26"/>
      <c r="H36" s="26"/>
      <c r="I36" s="25"/>
      <c r="J36" s="36"/>
    </row>
    <row r="37" spans="1:10" ht="39.9" customHeight="1" x14ac:dyDescent="0.25">
      <c r="A37" s="25">
        <v>30</v>
      </c>
      <c r="B37" s="80" t="s">
        <v>366</v>
      </c>
      <c r="C37" s="81"/>
      <c r="D37" s="50"/>
      <c r="E37" s="44" t="s">
        <v>336</v>
      </c>
      <c r="F37" s="45">
        <f t="shared" si="0"/>
        <v>1</v>
      </c>
      <c r="G37" s="26"/>
      <c r="H37" s="26"/>
      <c r="I37" s="25"/>
      <c r="J37" s="36"/>
    </row>
    <row r="38" spans="1:10" ht="15.75" customHeight="1" x14ac:dyDescent="0.25">
      <c r="A38" s="76" t="s">
        <v>345</v>
      </c>
      <c r="B38" s="77"/>
      <c r="C38" s="77"/>
      <c r="D38" s="77"/>
      <c r="E38" s="77"/>
      <c r="F38" s="77"/>
      <c r="G38" s="77"/>
      <c r="H38" s="77"/>
      <c r="I38" s="77"/>
      <c r="J38" s="78"/>
    </row>
    <row r="39" spans="1:10" ht="104.25" customHeight="1" x14ac:dyDescent="0.25">
      <c r="A39" s="25">
        <v>31</v>
      </c>
      <c r="B39" s="80" t="s">
        <v>387</v>
      </c>
      <c r="C39" s="81"/>
      <c r="D39" s="50" t="s">
        <v>421</v>
      </c>
      <c r="E39" s="44" t="s">
        <v>336</v>
      </c>
      <c r="F39" s="6">
        <f t="shared" si="0"/>
        <v>1</v>
      </c>
      <c r="G39" s="26"/>
      <c r="H39" s="26"/>
      <c r="I39" s="25"/>
      <c r="J39" s="36"/>
    </row>
    <row r="40" spans="1:10" ht="39.9" customHeight="1" x14ac:dyDescent="0.25">
      <c r="A40" s="25">
        <v>32</v>
      </c>
      <c r="B40" s="80" t="s">
        <v>388</v>
      </c>
      <c r="C40" s="81"/>
      <c r="D40" s="50"/>
      <c r="E40" s="44" t="s">
        <v>333</v>
      </c>
      <c r="F40" s="6">
        <f t="shared" si="0"/>
        <v>0</v>
      </c>
      <c r="G40" s="26"/>
      <c r="H40" s="26"/>
      <c r="I40" s="25"/>
      <c r="J40" s="36"/>
    </row>
    <row r="41" spans="1:10" ht="54" customHeight="1" x14ac:dyDescent="0.25">
      <c r="A41" s="25">
        <v>33</v>
      </c>
      <c r="B41" s="80" t="s">
        <v>367</v>
      </c>
      <c r="C41" s="81"/>
      <c r="D41" s="50" t="s">
        <v>422</v>
      </c>
      <c r="E41" s="44" t="s">
        <v>336</v>
      </c>
      <c r="F41" s="6">
        <f t="shared" si="0"/>
        <v>1</v>
      </c>
      <c r="G41" s="26"/>
      <c r="H41" s="26"/>
      <c r="I41" s="25"/>
      <c r="J41" s="36"/>
    </row>
    <row r="42" spans="1:10" ht="15.75" customHeight="1" x14ac:dyDescent="0.25">
      <c r="A42" s="76" t="s">
        <v>344</v>
      </c>
      <c r="B42" s="77"/>
      <c r="C42" s="77"/>
      <c r="D42" s="77"/>
      <c r="E42" s="77"/>
      <c r="F42" s="77"/>
      <c r="G42" s="77"/>
      <c r="H42" s="77"/>
      <c r="I42" s="77"/>
      <c r="J42" s="78"/>
    </row>
    <row r="43" spans="1:10" ht="39.9" customHeight="1" x14ac:dyDescent="0.25">
      <c r="A43" s="25">
        <v>34</v>
      </c>
      <c r="B43" s="80" t="s">
        <v>368</v>
      </c>
      <c r="C43" s="81"/>
      <c r="D43" s="50"/>
      <c r="E43" s="44" t="s">
        <v>336</v>
      </c>
      <c r="F43" s="45">
        <f t="shared" si="0"/>
        <v>1</v>
      </c>
      <c r="G43" s="26"/>
      <c r="H43" s="26"/>
      <c r="I43" s="25"/>
      <c r="J43" s="36"/>
    </row>
    <row r="44" spans="1:10" ht="27" customHeight="1" x14ac:dyDescent="0.25">
      <c r="A44" s="25">
        <v>35</v>
      </c>
      <c r="B44" s="80" t="s">
        <v>369</v>
      </c>
      <c r="C44" s="81"/>
      <c r="D44" s="50"/>
      <c r="E44" s="44" t="s">
        <v>336</v>
      </c>
      <c r="F44" s="45">
        <f t="shared" si="0"/>
        <v>1</v>
      </c>
      <c r="G44" s="26"/>
      <c r="H44" s="26"/>
      <c r="I44" s="25"/>
      <c r="J44" s="36"/>
    </row>
    <row r="45" spans="1:10" ht="27" customHeight="1" x14ac:dyDescent="0.25">
      <c r="A45" s="25">
        <v>36</v>
      </c>
      <c r="B45" s="80" t="s">
        <v>370</v>
      </c>
      <c r="C45" s="81"/>
      <c r="D45" s="50"/>
      <c r="E45" s="44" t="s">
        <v>336</v>
      </c>
      <c r="F45" s="45">
        <f t="shared" si="0"/>
        <v>1</v>
      </c>
      <c r="G45" s="26"/>
      <c r="H45" s="26"/>
      <c r="I45" s="25"/>
      <c r="J45" s="36"/>
    </row>
    <row r="46" spans="1:10" ht="57" customHeight="1" x14ac:dyDescent="0.25">
      <c r="A46" s="25">
        <v>37</v>
      </c>
      <c r="B46" s="80" t="s">
        <v>389</v>
      </c>
      <c r="C46" s="81"/>
      <c r="D46" s="50" t="s">
        <v>423</v>
      </c>
      <c r="E46" s="44" t="s">
        <v>336</v>
      </c>
      <c r="F46" s="45">
        <f t="shared" si="0"/>
        <v>1</v>
      </c>
      <c r="G46" s="26"/>
      <c r="H46" s="26"/>
      <c r="I46" s="25"/>
      <c r="J46" s="36"/>
    </row>
    <row r="47" spans="1:10" ht="15.75" customHeight="1" x14ac:dyDescent="0.25">
      <c r="A47" s="76" t="s">
        <v>346</v>
      </c>
      <c r="B47" s="77"/>
      <c r="C47" s="77"/>
      <c r="D47" s="77"/>
      <c r="E47" s="77"/>
      <c r="F47" s="77"/>
      <c r="G47" s="77"/>
      <c r="H47" s="77"/>
      <c r="I47" s="77"/>
      <c r="J47" s="78"/>
    </row>
    <row r="48" spans="1:10" ht="39.9" customHeight="1" x14ac:dyDescent="0.25">
      <c r="A48" s="25">
        <v>38</v>
      </c>
      <c r="B48" s="80" t="s">
        <v>371</v>
      </c>
      <c r="C48" s="81"/>
      <c r="D48" s="50" t="s">
        <v>424</v>
      </c>
      <c r="E48" s="44" t="s">
        <v>336</v>
      </c>
      <c r="F48" s="45">
        <f t="shared" si="0"/>
        <v>1</v>
      </c>
      <c r="G48" s="26"/>
      <c r="H48" s="26"/>
      <c r="I48" s="25"/>
      <c r="J48" s="36"/>
    </row>
    <row r="49" spans="1:10" ht="39.9" customHeight="1" x14ac:dyDescent="0.25">
      <c r="A49" s="25">
        <v>39</v>
      </c>
      <c r="B49" s="80" t="s">
        <v>372</v>
      </c>
      <c r="C49" s="81"/>
      <c r="D49" s="50" t="s">
        <v>425</v>
      </c>
      <c r="E49" s="44" t="s">
        <v>336</v>
      </c>
      <c r="F49" s="45">
        <f t="shared" si="0"/>
        <v>1</v>
      </c>
      <c r="G49" s="26"/>
      <c r="H49" s="26"/>
      <c r="I49" s="25"/>
      <c r="J49" s="36"/>
    </row>
    <row r="50" spans="1:10" ht="58.5" customHeight="1" x14ac:dyDescent="0.25">
      <c r="A50" s="25">
        <v>40</v>
      </c>
      <c r="B50" s="80" t="s">
        <v>390</v>
      </c>
      <c r="C50" s="81"/>
      <c r="D50" s="50" t="s">
        <v>432</v>
      </c>
      <c r="E50" s="44" t="s">
        <v>335</v>
      </c>
      <c r="F50" s="45">
        <f t="shared" si="0"/>
        <v>0.5</v>
      </c>
      <c r="G50" s="26"/>
      <c r="H50" s="26"/>
      <c r="I50" s="25"/>
      <c r="J50" s="36"/>
    </row>
    <row r="51" spans="1:10" ht="27.75" customHeight="1" x14ac:dyDescent="0.25">
      <c r="A51" s="25">
        <v>41</v>
      </c>
      <c r="B51" s="80" t="s">
        <v>373</v>
      </c>
      <c r="C51" s="81"/>
      <c r="D51" s="50"/>
      <c r="E51" s="44" t="s">
        <v>382</v>
      </c>
      <c r="F51" s="45">
        <f t="shared" si="0"/>
        <v>1</v>
      </c>
      <c r="G51" s="26"/>
      <c r="H51" s="26"/>
      <c r="I51" s="25"/>
      <c r="J51" s="36"/>
    </row>
  </sheetData>
  <mergeCells count="56">
    <mergeCell ref="D2:D3"/>
    <mergeCell ref="B48:C48"/>
    <mergeCell ref="B49:C49"/>
    <mergeCell ref="B50:C50"/>
    <mergeCell ref="B51:C51"/>
    <mergeCell ref="B45:C45"/>
    <mergeCell ref="A47:J47"/>
    <mergeCell ref="B46:C46"/>
    <mergeCell ref="B5:C5"/>
    <mergeCell ref="B27:C27"/>
    <mergeCell ref="B29:C29"/>
    <mergeCell ref="B43:C43"/>
    <mergeCell ref="B39:C39"/>
    <mergeCell ref="B40:C40"/>
    <mergeCell ref="B19:C19"/>
    <mergeCell ref="B16:C16"/>
    <mergeCell ref="B6:C6"/>
    <mergeCell ref="B13:C13"/>
    <mergeCell ref="B11:C11"/>
    <mergeCell ref="B12:C12"/>
    <mergeCell ref="B41:C41"/>
    <mergeCell ref="B36:C36"/>
    <mergeCell ref="B17:C17"/>
    <mergeCell ref="B24:C24"/>
    <mergeCell ref="B25:C25"/>
    <mergeCell ref="B26:C26"/>
    <mergeCell ref="B20:C20"/>
    <mergeCell ref="B21:C21"/>
    <mergeCell ref="B44:C44"/>
    <mergeCell ref="B18:C18"/>
    <mergeCell ref="B28:C28"/>
    <mergeCell ref="B34:C34"/>
    <mergeCell ref="B35:C35"/>
    <mergeCell ref="B32:C32"/>
    <mergeCell ref="B33:C33"/>
    <mergeCell ref="B31:C31"/>
    <mergeCell ref="B22:C22"/>
    <mergeCell ref="B37:C37"/>
    <mergeCell ref="A38:J38"/>
    <mergeCell ref="A42:J42"/>
    <mergeCell ref="J2:J3"/>
    <mergeCell ref="A4:J4"/>
    <mergeCell ref="A15:J15"/>
    <mergeCell ref="A23:J23"/>
    <mergeCell ref="A30:J30"/>
    <mergeCell ref="G2:H2"/>
    <mergeCell ref="F2:F3"/>
    <mergeCell ref="E2:E3"/>
    <mergeCell ref="B2:C3"/>
    <mergeCell ref="A2:A3"/>
    <mergeCell ref="I2:I3"/>
    <mergeCell ref="B7:C7"/>
    <mergeCell ref="B14:C14"/>
    <mergeCell ref="B8:C8"/>
    <mergeCell ref="B9:C9"/>
    <mergeCell ref="B10:C10"/>
  </mergeCells>
  <dataValidations count="1">
    <dataValidation type="list" allowBlank="1" showInputMessage="1" showErrorMessage="1" sqref="E5:E14 E16:E22 E24:E29 E31:E37 E39:E41 E43:E46 E48:E51" xr:uid="{00000000-0002-0000-0400-000000000000}">
      <formula1>"No cumple,Cumple parcialmente,Cumple totalmente,No aplica "</formula1>
    </dataValidation>
  </dataValidations>
  <pageMargins left="0.7" right="0.7" top="0.75" bottom="0.75" header="0.3" footer="0.3"/>
  <pageSetup paperSize="183"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10"/>
  <sheetViews>
    <sheetView tabSelected="1" zoomScale="90" zoomScaleNormal="90" workbookViewId="0">
      <selection activeCell="D10" sqref="D10"/>
    </sheetView>
  </sheetViews>
  <sheetFormatPr baseColWidth="10" defaultRowHeight="14.4" x14ac:dyDescent="0.3"/>
  <cols>
    <col min="1" max="1" width="67.33203125" customWidth="1"/>
    <col min="2" max="2" width="7.6640625" style="28" customWidth="1"/>
    <col min="3" max="3" width="17.33203125" style="30" customWidth="1"/>
    <col min="4" max="4" width="16.88671875" customWidth="1"/>
    <col min="5" max="5" width="6.44140625" style="30" hidden="1" customWidth="1"/>
  </cols>
  <sheetData>
    <row r="2" spans="1:5" ht="31.5" customHeight="1" x14ac:dyDescent="0.3">
      <c r="A2" s="34" t="s">
        <v>329</v>
      </c>
      <c r="B2" s="34" t="s">
        <v>307</v>
      </c>
      <c r="C2" s="34" t="s">
        <v>331</v>
      </c>
      <c r="D2" s="34" t="s">
        <v>330</v>
      </c>
    </row>
    <row r="3" spans="1:5" x14ac:dyDescent="0.3">
      <c r="A3" s="35" t="str">
        <f>+'Lista de Chequeo'!A4:I4</f>
        <v>1. Seguridad del Personal</v>
      </c>
      <c r="B3" s="27">
        <f>COUNTA('Lista de Chequeo'!A5:A14)</f>
        <v>10</v>
      </c>
      <c r="C3" s="29">
        <f>SUM('Lista de Chequeo'!F5:F14)</f>
        <v>7.5</v>
      </c>
      <c r="D3" s="31">
        <f>+C3/E3</f>
        <v>0.75</v>
      </c>
      <c r="E3" s="30">
        <v>10</v>
      </c>
    </row>
    <row r="4" spans="1:5" x14ac:dyDescent="0.3">
      <c r="A4" s="35" t="str">
        <f>+'Lista de Chequeo'!A15:I15</f>
        <v>2. Inspección de Equipos y Maquinaria</v>
      </c>
      <c r="B4" s="27">
        <f>COUNTA('Lista de Chequeo'!A16:A22)</f>
        <v>7</v>
      </c>
      <c r="C4" s="29">
        <f>SUM('Lista de Chequeo'!F16:F22)</f>
        <v>6</v>
      </c>
      <c r="D4" s="31">
        <f>+C4/E4</f>
        <v>0.8571428571428571</v>
      </c>
      <c r="E4" s="30">
        <v>7</v>
      </c>
    </row>
    <row r="5" spans="1:5" x14ac:dyDescent="0.3">
      <c r="A5" s="35" t="str">
        <f>+'Lista de Chequeo'!A23:I23</f>
        <v>3. Instalaciones Eléctricas</v>
      </c>
      <c r="B5" s="27">
        <f>COUNTA('Lista de Chequeo'!A24:A29)</f>
        <v>6</v>
      </c>
      <c r="C5" s="29">
        <f>SUM('Lista de Chequeo'!F24:F29)</f>
        <v>4</v>
      </c>
      <c r="D5" s="31">
        <f>+C5/E5</f>
        <v>0.66666666666666663</v>
      </c>
      <c r="E5" s="30">
        <v>6</v>
      </c>
    </row>
    <row r="6" spans="1:5" x14ac:dyDescent="0.3">
      <c r="A6" s="35" t="str">
        <f>+'Lista de Chequeo'!A30:I30</f>
        <v>4. Transporte</v>
      </c>
      <c r="B6" s="27">
        <f>COUNTA('Lista de Chequeo'!A31:A37)</f>
        <v>7</v>
      </c>
      <c r="C6" s="29">
        <f>SUM('Lista de Chequeo'!F31:F36)</f>
        <v>6</v>
      </c>
      <c r="D6" s="31">
        <f>+C6/E6</f>
        <v>0.8571428571428571</v>
      </c>
      <c r="E6" s="30">
        <v>7</v>
      </c>
    </row>
    <row r="7" spans="1:5" x14ac:dyDescent="0.3">
      <c r="A7" s="35" t="str">
        <f>+'Lista de Chequeo'!A38:I38</f>
        <v>5. Almacenamiento y manejo de materiales inflamables</v>
      </c>
      <c r="B7" s="27">
        <f>COUNTA('Lista de Chequeo'!A39:A41)</f>
        <v>3</v>
      </c>
      <c r="C7" s="29">
        <f>SUM('Lista de Chequeo'!F39:F41)</f>
        <v>2</v>
      </c>
      <c r="D7" s="31">
        <f>+C7/E7</f>
        <v>0.66666666666666663</v>
      </c>
      <c r="E7" s="30">
        <v>3</v>
      </c>
    </row>
    <row r="8" spans="1:5" x14ac:dyDescent="0.3">
      <c r="A8" s="35" t="str">
        <f>+'Lista de Chequeo'!A42:I42</f>
        <v>6. Explosivos</v>
      </c>
      <c r="B8" s="27">
        <f>COUNTA('Lista de Chequeo'!A43:A46)</f>
        <v>4</v>
      </c>
      <c r="C8" s="29">
        <f>SUM('Lista de Chequeo'!F43:F46)</f>
        <v>4</v>
      </c>
      <c r="D8" s="31">
        <f>+C8/E8</f>
        <v>1</v>
      </c>
      <c r="E8" s="30">
        <v>4</v>
      </c>
    </row>
    <row r="9" spans="1:5" x14ac:dyDescent="0.3">
      <c r="A9" s="35" t="str">
        <f>+'Lista de Chequeo'!A47:I47</f>
        <v>7. Protección Ambiental</v>
      </c>
      <c r="B9" s="27">
        <f>COUNTA('Lista de Chequeo'!A48:A51)</f>
        <v>4</v>
      </c>
      <c r="C9" s="29">
        <f>SUM('Lista de Chequeo'!F48:F51)</f>
        <v>3.5</v>
      </c>
      <c r="D9" s="31">
        <f>+C9/E9</f>
        <v>0.875</v>
      </c>
      <c r="E9" s="30">
        <v>4</v>
      </c>
    </row>
    <row r="10" spans="1:5" x14ac:dyDescent="0.3">
      <c r="D10" s="31">
        <f>AVERAGE(D3:D9)</f>
        <v>0.81037414965986387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FE92CB66ABB14F90B4A3E01200C6EB" ma:contentTypeVersion="2" ma:contentTypeDescription="Crear nuevo documento." ma:contentTypeScope="" ma:versionID="e1fde16978331e8b8c92ccd5b0028e17">
  <xsd:schema xmlns:xsd="http://www.w3.org/2001/XMLSchema" xmlns:xs="http://www.w3.org/2001/XMLSchema" xmlns:p="http://schemas.microsoft.com/office/2006/metadata/properties" xmlns:ns2="21602b33-0f0f-4d9b-8958-eda4c03238ba" targetNamespace="http://schemas.microsoft.com/office/2006/metadata/properties" ma:root="true" ma:fieldsID="92abe39611a21a89d2781e6ccb3d0fad" ns2:_="">
    <xsd:import namespace="21602b33-0f0f-4d9b-8958-eda4c03238b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02b33-0f0f-4d9b-8958-eda4c03238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BE84DD-D499-4AB7-9C57-971ECCBC7BF6}">
  <ds:schemaRefs>
    <ds:schemaRef ds:uri="21602b33-0f0f-4d9b-8958-eda4c03238ba"/>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227762E9-D0C7-493E-9849-0793AEEE3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02b33-0f0f-4d9b-8958-eda4c03238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A7C35F-6616-4958-9609-34FD671BD2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Evaluación</vt:lpstr>
      <vt:lpstr>Resumen de resultados 1886</vt:lpstr>
      <vt:lpstr>PORTADA </vt:lpstr>
      <vt:lpstr>Recomendaciones inspección</vt:lpstr>
      <vt:lpstr>Lista de Chequeo</vt:lpstr>
      <vt:lpstr>Resumen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ECHEVERRÍA</dc:creator>
  <cp:lastModifiedBy>Gloria Catalina Gheorghe</cp:lastModifiedBy>
  <dcterms:created xsi:type="dcterms:W3CDTF">2015-11-12T16:12:16Z</dcterms:created>
  <dcterms:modified xsi:type="dcterms:W3CDTF">2024-07-11T16:26:58Z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0x010100D1FE92CB66ABB14F90B4A3E01200C6EB</vt:lpwstr>
  </property>
</Properties>
</file>